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E:\Data\Rosice nad Labem\Generála Svobody_u nadjezdu\VÝKAZ VÝMĚR\"/>
    </mc:Choice>
  </mc:AlternateContent>
  <xr:revisionPtr revIDLastSave="0" documentId="8_{611948C5-D47B-4E37-9503-6A25718AD763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Rekapitulace stavby" sheetId="1" r:id="rId1"/>
    <sheet name="860-01 - IO 01 - Vodovodn..." sheetId="2" r:id="rId2"/>
    <sheet name="860-10 - VON 01 - Vedlejš..." sheetId="3" r:id="rId3"/>
  </sheets>
  <definedNames>
    <definedName name="_xlnm._FilterDatabase" localSheetId="1" hidden="1">'860-01 - IO 01 - Vodovodn...'!$C$124:$K$1055</definedName>
    <definedName name="_xlnm._FilterDatabase" localSheetId="2" hidden="1">'860-10 - VON 01 - Vedlejš...'!$C$121:$K$169</definedName>
    <definedName name="_xlnm.Print_Titles" localSheetId="1">'860-01 - IO 01 - Vodovodn...'!$124:$124</definedName>
    <definedName name="_xlnm.Print_Titles" localSheetId="2">'860-10 - VON 01 - Vedlejš...'!$121:$121</definedName>
    <definedName name="_xlnm.Print_Titles" localSheetId="0">'Rekapitulace stavby'!$92:$92</definedName>
    <definedName name="_xlnm.Print_Area" localSheetId="1">'860-01 - IO 01 - Vodovodn...'!$C$4:$J$76,'860-01 - IO 01 - Vodovodn...'!$C$82:$J$106,'860-01 - IO 01 - Vodovodn...'!$C$112:$K$1055</definedName>
    <definedName name="_xlnm.Print_Area" localSheetId="2">'860-10 - VON 01 - Vedlejš...'!$C$4:$J$76,'860-10 - VON 01 - Vedlejš...'!$C$82:$J$103,'860-10 - VON 01 - Vedlejš...'!$C$109:$K$169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0" i="3"/>
  <c r="BH160" i="3"/>
  <c r="BG160" i="3"/>
  <c r="BF160" i="3"/>
  <c r="T160" i="3"/>
  <c r="T159" i="3"/>
  <c r="R160" i="3"/>
  <c r="R159" i="3" s="1"/>
  <c r="P160" i="3"/>
  <c r="P159" i="3"/>
  <c r="BI155" i="3"/>
  <c r="BH155" i="3"/>
  <c r="BG155" i="3"/>
  <c r="BF155" i="3"/>
  <c r="T155" i="3"/>
  <c r="T154" i="3" s="1"/>
  <c r="R155" i="3"/>
  <c r="R154" i="3"/>
  <c r="P155" i="3"/>
  <c r="P154" i="3" s="1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92" i="3"/>
  <c r="J17" i="3"/>
  <c r="J12" i="3"/>
  <c r="J89" i="3" s="1"/>
  <c r="E7" i="3"/>
  <c r="E112" i="3" s="1"/>
  <c r="J37" i="2"/>
  <c r="J36" i="2"/>
  <c r="AY95" i="1"/>
  <c r="J35" i="2"/>
  <c r="AX95" i="1" s="1"/>
  <c r="BI1054" i="2"/>
  <c r="BH1054" i="2"/>
  <c r="BG1054" i="2"/>
  <c r="BF1054" i="2"/>
  <c r="T1054" i="2"/>
  <c r="T1053" i="2"/>
  <c r="R1054" i="2"/>
  <c r="R1053" i="2" s="1"/>
  <c r="P1054" i="2"/>
  <c r="P1053" i="2"/>
  <c r="BI1050" i="2"/>
  <c r="BH1050" i="2"/>
  <c r="BG1050" i="2"/>
  <c r="BF1050" i="2"/>
  <c r="T1050" i="2"/>
  <c r="R1050" i="2"/>
  <c r="P1050" i="2"/>
  <c r="BI1047" i="2"/>
  <c r="BH1047" i="2"/>
  <c r="BG1047" i="2"/>
  <c r="BF1047" i="2"/>
  <c r="T1047" i="2"/>
  <c r="R1047" i="2"/>
  <c r="P1047" i="2"/>
  <c r="BI1044" i="2"/>
  <c r="BH1044" i="2"/>
  <c r="BG1044" i="2"/>
  <c r="BF1044" i="2"/>
  <c r="T1044" i="2"/>
  <c r="R1044" i="2"/>
  <c r="P1044" i="2"/>
  <c r="BI1041" i="2"/>
  <c r="BH1041" i="2"/>
  <c r="BG1041" i="2"/>
  <c r="BF1041" i="2"/>
  <c r="T1041" i="2"/>
  <c r="R1041" i="2"/>
  <c r="P1041" i="2"/>
  <c r="BI1039" i="2"/>
  <c r="BH1039" i="2"/>
  <c r="BG1039" i="2"/>
  <c r="BF1039" i="2"/>
  <c r="T1039" i="2"/>
  <c r="R1039" i="2"/>
  <c r="P1039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24" i="2"/>
  <c r="BH1024" i="2"/>
  <c r="BG1024" i="2"/>
  <c r="BF1024" i="2"/>
  <c r="T1024" i="2"/>
  <c r="R1024" i="2"/>
  <c r="P1024" i="2"/>
  <c r="BI1015" i="2"/>
  <c r="BH1015" i="2"/>
  <c r="BG1015" i="2"/>
  <c r="BF1015" i="2"/>
  <c r="T1015" i="2"/>
  <c r="R1015" i="2"/>
  <c r="P1015" i="2"/>
  <c r="BI1006" i="2"/>
  <c r="BH1006" i="2"/>
  <c r="BG1006" i="2"/>
  <c r="BF1006" i="2"/>
  <c r="T1006" i="2"/>
  <c r="R1006" i="2"/>
  <c r="P1006" i="2"/>
  <c r="BI997" i="2"/>
  <c r="BH997" i="2"/>
  <c r="BG997" i="2"/>
  <c r="BF997" i="2"/>
  <c r="T997" i="2"/>
  <c r="R997" i="2"/>
  <c r="P997" i="2"/>
  <c r="BI989" i="2"/>
  <c r="BH989" i="2"/>
  <c r="BG989" i="2"/>
  <c r="BF989" i="2"/>
  <c r="T989" i="2"/>
  <c r="R989" i="2"/>
  <c r="P989" i="2"/>
  <c r="BI979" i="2"/>
  <c r="BH979" i="2"/>
  <c r="BG979" i="2"/>
  <c r="BF979" i="2"/>
  <c r="T979" i="2"/>
  <c r="R979" i="2"/>
  <c r="P979" i="2"/>
  <c r="BI970" i="2"/>
  <c r="BH970" i="2"/>
  <c r="BG970" i="2"/>
  <c r="BF970" i="2"/>
  <c r="T970" i="2"/>
  <c r="R970" i="2"/>
  <c r="P970" i="2"/>
  <c r="BI966" i="2"/>
  <c r="BH966" i="2"/>
  <c r="BG966" i="2"/>
  <c r="BF966" i="2"/>
  <c r="T966" i="2"/>
  <c r="R966" i="2"/>
  <c r="P966" i="2"/>
  <c r="BI958" i="2"/>
  <c r="BH958" i="2"/>
  <c r="BG958" i="2"/>
  <c r="BF958" i="2"/>
  <c r="T958" i="2"/>
  <c r="R958" i="2"/>
  <c r="P958" i="2"/>
  <c r="BI950" i="2"/>
  <c r="BH950" i="2"/>
  <c r="BG950" i="2"/>
  <c r="BF950" i="2"/>
  <c r="T950" i="2"/>
  <c r="R950" i="2"/>
  <c r="P950" i="2"/>
  <c r="BI942" i="2"/>
  <c r="BH942" i="2"/>
  <c r="BG942" i="2"/>
  <c r="BF942" i="2"/>
  <c r="T942" i="2"/>
  <c r="R942" i="2"/>
  <c r="P942" i="2"/>
  <c r="BI934" i="2"/>
  <c r="BH934" i="2"/>
  <c r="BG934" i="2"/>
  <c r="BF934" i="2"/>
  <c r="T934" i="2"/>
  <c r="R934" i="2"/>
  <c r="P934" i="2"/>
  <c r="BI928" i="2"/>
  <c r="BH928" i="2"/>
  <c r="BG928" i="2"/>
  <c r="BF928" i="2"/>
  <c r="T928" i="2"/>
  <c r="R928" i="2"/>
  <c r="P928" i="2"/>
  <c r="BI922" i="2"/>
  <c r="BH922" i="2"/>
  <c r="BG922" i="2"/>
  <c r="BF922" i="2"/>
  <c r="T922" i="2"/>
  <c r="R922" i="2"/>
  <c r="P922" i="2"/>
  <c r="BI916" i="2"/>
  <c r="BH916" i="2"/>
  <c r="BG916" i="2"/>
  <c r="BF916" i="2"/>
  <c r="T916" i="2"/>
  <c r="R916" i="2"/>
  <c r="P916" i="2"/>
  <c r="BI908" i="2"/>
  <c r="BH908" i="2"/>
  <c r="BG908" i="2"/>
  <c r="BF908" i="2"/>
  <c r="T908" i="2"/>
  <c r="R908" i="2"/>
  <c r="P908" i="2"/>
  <c r="BI900" i="2"/>
  <c r="BH900" i="2"/>
  <c r="BG900" i="2"/>
  <c r="BF900" i="2"/>
  <c r="T900" i="2"/>
  <c r="R900" i="2"/>
  <c r="P900" i="2"/>
  <c r="BI892" i="2"/>
  <c r="BH892" i="2"/>
  <c r="BG892" i="2"/>
  <c r="BF892" i="2"/>
  <c r="T892" i="2"/>
  <c r="R892" i="2"/>
  <c r="P892" i="2"/>
  <c r="BI885" i="2"/>
  <c r="BH885" i="2"/>
  <c r="BG885" i="2"/>
  <c r="BF885" i="2"/>
  <c r="T885" i="2"/>
  <c r="R885" i="2"/>
  <c r="P885" i="2"/>
  <c r="BI879" i="2"/>
  <c r="BH879" i="2"/>
  <c r="BG879" i="2"/>
  <c r="BF879" i="2"/>
  <c r="T879" i="2"/>
  <c r="R879" i="2"/>
  <c r="P879" i="2"/>
  <c r="BI871" i="2"/>
  <c r="BH871" i="2"/>
  <c r="BG871" i="2"/>
  <c r="BF871" i="2"/>
  <c r="T871" i="2"/>
  <c r="R871" i="2"/>
  <c r="P871" i="2"/>
  <c r="BI865" i="2"/>
  <c r="BH865" i="2"/>
  <c r="BG865" i="2"/>
  <c r="BF865" i="2"/>
  <c r="T865" i="2"/>
  <c r="R865" i="2"/>
  <c r="P865" i="2"/>
  <c r="BI859" i="2"/>
  <c r="BH859" i="2"/>
  <c r="BG859" i="2"/>
  <c r="BF859" i="2"/>
  <c r="T859" i="2"/>
  <c r="R859" i="2"/>
  <c r="P859" i="2"/>
  <c r="BI853" i="2"/>
  <c r="BH853" i="2"/>
  <c r="BG853" i="2"/>
  <c r="BF853" i="2"/>
  <c r="T853" i="2"/>
  <c r="R853" i="2"/>
  <c r="P853" i="2"/>
  <c r="BI847" i="2"/>
  <c r="BH847" i="2"/>
  <c r="BG847" i="2"/>
  <c r="BF847" i="2"/>
  <c r="T847" i="2"/>
  <c r="R847" i="2"/>
  <c r="P847" i="2"/>
  <c r="BI841" i="2"/>
  <c r="BH841" i="2"/>
  <c r="BG841" i="2"/>
  <c r="BF841" i="2"/>
  <c r="T841" i="2"/>
  <c r="R841" i="2"/>
  <c r="P841" i="2"/>
  <c r="BI835" i="2"/>
  <c r="BH835" i="2"/>
  <c r="BG835" i="2"/>
  <c r="BF835" i="2"/>
  <c r="T835" i="2"/>
  <c r="R835" i="2"/>
  <c r="P835" i="2"/>
  <c r="BI829" i="2"/>
  <c r="BH829" i="2"/>
  <c r="BG829" i="2"/>
  <c r="BF829" i="2"/>
  <c r="T829" i="2"/>
  <c r="R829" i="2"/>
  <c r="P829" i="2"/>
  <c r="BI823" i="2"/>
  <c r="BH823" i="2"/>
  <c r="BG823" i="2"/>
  <c r="BF823" i="2"/>
  <c r="T823" i="2"/>
  <c r="R823" i="2"/>
  <c r="P823" i="2"/>
  <c r="BI817" i="2"/>
  <c r="BH817" i="2"/>
  <c r="BG817" i="2"/>
  <c r="BF817" i="2"/>
  <c r="T817" i="2"/>
  <c r="R817" i="2"/>
  <c r="P817" i="2"/>
  <c r="BI811" i="2"/>
  <c r="BH811" i="2"/>
  <c r="BG811" i="2"/>
  <c r="BF811" i="2"/>
  <c r="T811" i="2"/>
  <c r="R811" i="2"/>
  <c r="P811" i="2"/>
  <c r="BI805" i="2"/>
  <c r="BH805" i="2"/>
  <c r="BG805" i="2"/>
  <c r="BF805" i="2"/>
  <c r="T805" i="2"/>
  <c r="R805" i="2"/>
  <c r="P805" i="2"/>
  <c r="BI799" i="2"/>
  <c r="BH799" i="2"/>
  <c r="BG799" i="2"/>
  <c r="BF799" i="2"/>
  <c r="T799" i="2"/>
  <c r="R799" i="2"/>
  <c r="P799" i="2"/>
  <c r="BI793" i="2"/>
  <c r="BH793" i="2"/>
  <c r="BG793" i="2"/>
  <c r="BF793" i="2"/>
  <c r="T793" i="2"/>
  <c r="R793" i="2"/>
  <c r="P793" i="2"/>
  <c r="BI787" i="2"/>
  <c r="BH787" i="2"/>
  <c r="BG787" i="2"/>
  <c r="BF787" i="2"/>
  <c r="T787" i="2"/>
  <c r="R787" i="2"/>
  <c r="P787" i="2"/>
  <c r="BI781" i="2"/>
  <c r="BH781" i="2"/>
  <c r="BG781" i="2"/>
  <c r="BF781" i="2"/>
  <c r="T781" i="2"/>
  <c r="R781" i="2"/>
  <c r="P781" i="2"/>
  <c r="BI775" i="2"/>
  <c r="BH775" i="2"/>
  <c r="BG775" i="2"/>
  <c r="BF775" i="2"/>
  <c r="T775" i="2"/>
  <c r="R775" i="2"/>
  <c r="P775" i="2"/>
  <c r="BI769" i="2"/>
  <c r="BH769" i="2"/>
  <c r="BG769" i="2"/>
  <c r="BF769" i="2"/>
  <c r="T769" i="2"/>
  <c r="R769" i="2"/>
  <c r="P769" i="2"/>
  <c r="BI763" i="2"/>
  <c r="BH763" i="2"/>
  <c r="BG763" i="2"/>
  <c r="BF763" i="2"/>
  <c r="T763" i="2"/>
  <c r="R763" i="2"/>
  <c r="P763" i="2"/>
  <c r="BI757" i="2"/>
  <c r="BH757" i="2"/>
  <c r="BG757" i="2"/>
  <c r="BF757" i="2"/>
  <c r="T757" i="2"/>
  <c r="R757" i="2"/>
  <c r="P757" i="2"/>
  <c r="BI751" i="2"/>
  <c r="BH751" i="2"/>
  <c r="BG751" i="2"/>
  <c r="BF751" i="2"/>
  <c r="T751" i="2"/>
  <c r="R751" i="2"/>
  <c r="P751" i="2"/>
  <c r="BI745" i="2"/>
  <c r="BH745" i="2"/>
  <c r="BG745" i="2"/>
  <c r="BF745" i="2"/>
  <c r="T745" i="2"/>
  <c r="R745" i="2"/>
  <c r="P745" i="2"/>
  <c r="BI739" i="2"/>
  <c r="BH739" i="2"/>
  <c r="BG739" i="2"/>
  <c r="BF739" i="2"/>
  <c r="T739" i="2"/>
  <c r="R739" i="2"/>
  <c r="P739" i="2"/>
  <c r="BI733" i="2"/>
  <c r="BH733" i="2"/>
  <c r="BG733" i="2"/>
  <c r="BF733" i="2"/>
  <c r="T733" i="2"/>
  <c r="R733" i="2"/>
  <c r="P733" i="2"/>
  <c r="BI727" i="2"/>
  <c r="BH727" i="2"/>
  <c r="BG727" i="2"/>
  <c r="BF727" i="2"/>
  <c r="T727" i="2"/>
  <c r="R727" i="2"/>
  <c r="P727" i="2"/>
  <c r="BI721" i="2"/>
  <c r="BH721" i="2"/>
  <c r="BG721" i="2"/>
  <c r="BF721" i="2"/>
  <c r="T721" i="2"/>
  <c r="R721" i="2"/>
  <c r="P721" i="2"/>
  <c r="BI715" i="2"/>
  <c r="BH715" i="2"/>
  <c r="BG715" i="2"/>
  <c r="BF715" i="2"/>
  <c r="T715" i="2"/>
  <c r="R715" i="2"/>
  <c r="P715" i="2"/>
  <c r="BI709" i="2"/>
  <c r="BH709" i="2"/>
  <c r="BG709" i="2"/>
  <c r="BF709" i="2"/>
  <c r="T709" i="2"/>
  <c r="R709" i="2"/>
  <c r="P709" i="2"/>
  <c r="BI701" i="2"/>
  <c r="BH701" i="2"/>
  <c r="BG701" i="2"/>
  <c r="BF701" i="2"/>
  <c r="T701" i="2"/>
  <c r="R701" i="2"/>
  <c r="P701" i="2"/>
  <c r="BI695" i="2"/>
  <c r="BH695" i="2"/>
  <c r="BG695" i="2"/>
  <c r="BF695" i="2"/>
  <c r="T695" i="2"/>
  <c r="R695" i="2"/>
  <c r="P695" i="2"/>
  <c r="BI689" i="2"/>
  <c r="BH689" i="2"/>
  <c r="BG689" i="2"/>
  <c r="BF689" i="2"/>
  <c r="T689" i="2"/>
  <c r="R689" i="2"/>
  <c r="P689" i="2"/>
  <c r="BI683" i="2"/>
  <c r="BH683" i="2"/>
  <c r="BG683" i="2"/>
  <c r="BF683" i="2"/>
  <c r="T683" i="2"/>
  <c r="R683" i="2"/>
  <c r="P683" i="2"/>
  <c r="BI677" i="2"/>
  <c r="BH677" i="2"/>
  <c r="BG677" i="2"/>
  <c r="BF677" i="2"/>
  <c r="T677" i="2"/>
  <c r="R677" i="2"/>
  <c r="P677" i="2"/>
  <c r="BI671" i="2"/>
  <c r="BH671" i="2"/>
  <c r="BG671" i="2"/>
  <c r="BF671" i="2"/>
  <c r="T671" i="2"/>
  <c r="R671" i="2"/>
  <c r="P671" i="2"/>
  <c r="BI665" i="2"/>
  <c r="BH665" i="2"/>
  <c r="BG665" i="2"/>
  <c r="BF665" i="2"/>
  <c r="T665" i="2"/>
  <c r="R665" i="2"/>
  <c r="P665" i="2"/>
  <c r="BI659" i="2"/>
  <c r="BH659" i="2"/>
  <c r="BG659" i="2"/>
  <c r="BF659" i="2"/>
  <c r="T659" i="2"/>
  <c r="R659" i="2"/>
  <c r="P659" i="2"/>
  <c r="BI653" i="2"/>
  <c r="BH653" i="2"/>
  <c r="BG653" i="2"/>
  <c r="BF653" i="2"/>
  <c r="T653" i="2"/>
  <c r="R653" i="2"/>
  <c r="P653" i="2"/>
  <c r="BI647" i="2"/>
  <c r="BH647" i="2"/>
  <c r="BG647" i="2"/>
  <c r="BF647" i="2"/>
  <c r="T647" i="2"/>
  <c r="R647" i="2"/>
  <c r="P647" i="2"/>
  <c r="BI641" i="2"/>
  <c r="BH641" i="2"/>
  <c r="BG641" i="2"/>
  <c r="BF641" i="2"/>
  <c r="T641" i="2"/>
  <c r="R641" i="2"/>
  <c r="P641" i="2"/>
  <c r="BI635" i="2"/>
  <c r="BH635" i="2"/>
  <c r="BG635" i="2"/>
  <c r="BF635" i="2"/>
  <c r="T635" i="2"/>
  <c r="R635" i="2"/>
  <c r="P635" i="2"/>
  <c r="BI629" i="2"/>
  <c r="BH629" i="2"/>
  <c r="BG629" i="2"/>
  <c r="BF629" i="2"/>
  <c r="T629" i="2"/>
  <c r="R629" i="2"/>
  <c r="P629" i="2"/>
  <c r="BI623" i="2"/>
  <c r="BH623" i="2"/>
  <c r="BG623" i="2"/>
  <c r="BF623" i="2"/>
  <c r="T623" i="2"/>
  <c r="R623" i="2"/>
  <c r="P623" i="2"/>
  <c r="BI617" i="2"/>
  <c r="BH617" i="2"/>
  <c r="BG617" i="2"/>
  <c r="BF617" i="2"/>
  <c r="T617" i="2"/>
  <c r="R617" i="2"/>
  <c r="P617" i="2"/>
  <c r="BI611" i="2"/>
  <c r="BH611" i="2"/>
  <c r="BG611" i="2"/>
  <c r="BF611" i="2"/>
  <c r="T611" i="2"/>
  <c r="R611" i="2"/>
  <c r="P611" i="2"/>
  <c r="BI605" i="2"/>
  <c r="BH605" i="2"/>
  <c r="BG605" i="2"/>
  <c r="BF605" i="2"/>
  <c r="T605" i="2"/>
  <c r="R605" i="2"/>
  <c r="P605" i="2"/>
  <c r="BI599" i="2"/>
  <c r="BH599" i="2"/>
  <c r="BG599" i="2"/>
  <c r="BF599" i="2"/>
  <c r="T599" i="2"/>
  <c r="R599" i="2"/>
  <c r="P599" i="2"/>
  <c r="BI593" i="2"/>
  <c r="BH593" i="2"/>
  <c r="BG593" i="2"/>
  <c r="BF593" i="2"/>
  <c r="T593" i="2"/>
  <c r="R593" i="2"/>
  <c r="P593" i="2"/>
  <c r="BI587" i="2"/>
  <c r="BH587" i="2"/>
  <c r="BG587" i="2"/>
  <c r="BF587" i="2"/>
  <c r="T587" i="2"/>
  <c r="R587" i="2"/>
  <c r="P587" i="2"/>
  <c r="BI581" i="2"/>
  <c r="BH581" i="2"/>
  <c r="BG581" i="2"/>
  <c r="BF581" i="2"/>
  <c r="T581" i="2"/>
  <c r="R581" i="2"/>
  <c r="P581" i="2"/>
  <c r="BI574" i="2"/>
  <c r="BH574" i="2"/>
  <c r="BG574" i="2"/>
  <c r="BF574" i="2"/>
  <c r="T574" i="2"/>
  <c r="R574" i="2"/>
  <c r="P574" i="2"/>
  <c r="BI568" i="2"/>
  <c r="BH568" i="2"/>
  <c r="BG568" i="2"/>
  <c r="BF568" i="2"/>
  <c r="T568" i="2"/>
  <c r="R568" i="2"/>
  <c r="P568" i="2"/>
  <c r="BI562" i="2"/>
  <c r="BH562" i="2"/>
  <c r="BG562" i="2"/>
  <c r="BF562" i="2"/>
  <c r="T562" i="2"/>
  <c r="R562" i="2"/>
  <c r="P562" i="2"/>
  <c r="BI554" i="2"/>
  <c r="BH554" i="2"/>
  <c r="BG554" i="2"/>
  <c r="BF554" i="2"/>
  <c r="T554" i="2"/>
  <c r="R554" i="2"/>
  <c r="P554" i="2"/>
  <c r="BI548" i="2"/>
  <c r="BH548" i="2"/>
  <c r="BG548" i="2"/>
  <c r="BF548" i="2"/>
  <c r="T548" i="2"/>
  <c r="R548" i="2"/>
  <c r="P548" i="2"/>
  <c r="BI542" i="2"/>
  <c r="BH542" i="2"/>
  <c r="BG542" i="2"/>
  <c r="BF542" i="2"/>
  <c r="T542" i="2"/>
  <c r="R542" i="2"/>
  <c r="P542" i="2"/>
  <c r="BI534" i="2"/>
  <c r="BH534" i="2"/>
  <c r="BG534" i="2"/>
  <c r="BF534" i="2"/>
  <c r="T534" i="2"/>
  <c r="R534" i="2"/>
  <c r="P534" i="2"/>
  <c r="BI528" i="2"/>
  <c r="BH528" i="2"/>
  <c r="BG528" i="2"/>
  <c r="BF528" i="2"/>
  <c r="T528" i="2"/>
  <c r="R528" i="2"/>
  <c r="P528" i="2"/>
  <c r="BI522" i="2"/>
  <c r="BH522" i="2"/>
  <c r="BG522" i="2"/>
  <c r="BF522" i="2"/>
  <c r="T522" i="2"/>
  <c r="R522" i="2"/>
  <c r="P522" i="2"/>
  <c r="BI515" i="2"/>
  <c r="BH515" i="2"/>
  <c r="BG515" i="2"/>
  <c r="BF515" i="2"/>
  <c r="T515" i="2"/>
  <c r="R515" i="2"/>
  <c r="P515" i="2"/>
  <c r="BI509" i="2"/>
  <c r="BH509" i="2"/>
  <c r="BG509" i="2"/>
  <c r="BF509" i="2"/>
  <c r="T509" i="2"/>
  <c r="R509" i="2"/>
  <c r="P509" i="2"/>
  <c r="BI503" i="2"/>
  <c r="BH503" i="2"/>
  <c r="BG503" i="2"/>
  <c r="BF503" i="2"/>
  <c r="T503" i="2"/>
  <c r="R503" i="2"/>
  <c r="P503" i="2"/>
  <c r="BI497" i="2"/>
  <c r="BH497" i="2"/>
  <c r="BG497" i="2"/>
  <c r="BF497" i="2"/>
  <c r="T497" i="2"/>
  <c r="R497" i="2"/>
  <c r="P497" i="2"/>
  <c r="BI486" i="2"/>
  <c r="BH486" i="2"/>
  <c r="BG486" i="2"/>
  <c r="BF486" i="2"/>
  <c r="T486" i="2"/>
  <c r="R486" i="2"/>
  <c r="P486" i="2"/>
  <c r="BI476" i="2"/>
  <c r="BH476" i="2"/>
  <c r="BG476" i="2"/>
  <c r="BF476" i="2"/>
  <c r="T476" i="2"/>
  <c r="R476" i="2"/>
  <c r="P476" i="2"/>
  <c r="BI466" i="2"/>
  <c r="BH466" i="2"/>
  <c r="BG466" i="2"/>
  <c r="BF466" i="2"/>
  <c r="T466" i="2"/>
  <c r="R466" i="2"/>
  <c r="P466" i="2"/>
  <c r="BI456" i="2"/>
  <c r="BH456" i="2"/>
  <c r="BG456" i="2"/>
  <c r="BF456" i="2"/>
  <c r="T456" i="2"/>
  <c r="R456" i="2"/>
  <c r="P456" i="2"/>
  <c r="BI446" i="2"/>
  <c r="BH446" i="2"/>
  <c r="BG446" i="2"/>
  <c r="BF446" i="2"/>
  <c r="T446" i="2"/>
  <c r="R446" i="2"/>
  <c r="P446" i="2"/>
  <c r="BI436" i="2"/>
  <c r="BH436" i="2"/>
  <c r="BG436" i="2"/>
  <c r="BF436" i="2"/>
  <c r="T436" i="2"/>
  <c r="R436" i="2"/>
  <c r="P436" i="2"/>
  <c r="BI423" i="2"/>
  <c r="BH423" i="2"/>
  <c r="BG423" i="2"/>
  <c r="BF423" i="2"/>
  <c r="T423" i="2"/>
  <c r="R423" i="2"/>
  <c r="P423" i="2"/>
  <c r="BI413" i="2"/>
  <c r="BH413" i="2"/>
  <c r="BG413" i="2"/>
  <c r="BF413" i="2"/>
  <c r="T413" i="2"/>
  <c r="R413" i="2"/>
  <c r="P413" i="2"/>
  <c r="BI403" i="2"/>
  <c r="BH403" i="2"/>
  <c r="BG403" i="2"/>
  <c r="BF403" i="2"/>
  <c r="T403" i="2"/>
  <c r="R403" i="2"/>
  <c r="P403" i="2"/>
  <c r="BI393" i="2"/>
  <c r="BH393" i="2"/>
  <c r="BG393" i="2"/>
  <c r="BF393" i="2"/>
  <c r="T393" i="2"/>
  <c r="R393" i="2"/>
  <c r="P393" i="2"/>
  <c r="BI384" i="2"/>
  <c r="BH384" i="2"/>
  <c r="BG384" i="2"/>
  <c r="BF384" i="2"/>
  <c r="T384" i="2"/>
  <c r="R384" i="2"/>
  <c r="P384" i="2"/>
  <c r="BI376" i="2"/>
  <c r="BH376" i="2"/>
  <c r="BG376" i="2"/>
  <c r="BF376" i="2"/>
  <c r="T376" i="2"/>
  <c r="R376" i="2"/>
  <c r="P376" i="2"/>
  <c r="BI368" i="2"/>
  <c r="BH368" i="2"/>
  <c r="BG368" i="2"/>
  <c r="BF368" i="2"/>
  <c r="T368" i="2"/>
  <c r="R368" i="2"/>
  <c r="P368" i="2"/>
  <c r="BI360" i="2"/>
  <c r="BH360" i="2"/>
  <c r="BG360" i="2"/>
  <c r="BF360" i="2"/>
  <c r="T360" i="2"/>
  <c r="R360" i="2"/>
  <c r="P360" i="2"/>
  <c r="BI351" i="2"/>
  <c r="BH351" i="2"/>
  <c r="BG351" i="2"/>
  <c r="BF351" i="2"/>
  <c r="T351" i="2"/>
  <c r="T350" i="2" s="1"/>
  <c r="R351" i="2"/>
  <c r="R350" i="2" s="1"/>
  <c r="P351" i="2"/>
  <c r="P350" i="2" s="1"/>
  <c r="BI347" i="2"/>
  <c r="BH347" i="2"/>
  <c r="BG347" i="2"/>
  <c r="BF347" i="2"/>
  <c r="T347" i="2"/>
  <c r="R347" i="2"/>
  <c r="P347" i="2"/>
  <c r="BI339" i="2"/>
  <c r="BH339" i="2"/>
  <c r="BG339" i="2"/>
  <c r="BF339" i="2"/>
  <c r="T339" i="2"/>
  <c r="R339" i="2"/>
  <c r="P339" i="2"/>
  <c r="BI331" i="2"/>
  <c r="BH331" i="2"/>
  <c r="BG331" i="2"/>
  <c r="BF331" i="2"/>
  <c r="T331" i="2"/>
  <c r="R331" i="2"/>
  <c r="P331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2" i="2"/>
  <c r="BH282" i="2"/>
  <c r="BG282" i="2"/>
  <c r="BF282" i="2"/>
  <c r="T282" i="2"/>
  <c r="R282" i="2"/>
  <c r="P282" i="2"/>
  <c r="BI274" i="2"/>
  <c r="BH274" i="2"/>
  <c r="BG274" i="2"/>
  <c r="BF274" i="2"/>
  <c r="T274" i="2"/>
  <c r="R274" i="2"/>
  <c r="P274" i="2"/>
  <c r="BI266" i="2"/>
  <c r="BH266" i="2"/>
  <c r="BG266" i="2"/>
  <c r="BF266" i="2"/>
  <c r="T266" i="2"/>
  <c r="R266" i="2"/>
  <c r="P266" i="2"/>
  <c r="BI258" i="2"/>
  <c r="BH258" i="2"/>
  <c r="BG258" i="2"/>
  <c r="BF258" i="2"/>
  <c r="T258" i="2"/>
  <c r="R258" i="2"/>
  <c r="P258" i="2"/>
  <c r="BI250" i="2"/>
  <c r="BH250" i="2"/>
  <c r="BG250" i="2"/>
  <c r="BF250" i="2"/>
  <c r="T250" i="2"/>
  <c r="R250" i="2"/>
  <c r="P250" i="2"/>
  <c r="BI242" i="2"/>
  <c r="BH242" i="2"/>
  <c r="BG242" i="2"/>
  <c r="BF242" i="2"/>
  <c r="T242" i="2"/>
  <c r="R242" i="2"/>
  <c r="P242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0" i="2"/>
  <c r="BH210" i="2"/>
  <c r="BG210" i="2"/>
  <c r="BF210" i="2"/>
  <c r="T210" i="2"/>
  <c r="R210" i="2"/>
  <c r="P210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88" i="2"/>
  <c r="BH188" i="2"/>
  <c r="BG188" i="2"/>
  <c r="BF188" i="2"/>
  <c r="T188" i="2"/>
  <c r="R188" i="2"/>
  <c r="P188" i="2"/>
  <c r="BI178" i="2"/>
  <c r="BH178" i="2"/>
  <c r="BG178" i="2"/>
  <c r="BF178" i="2"/>
  <c r="T178" i="2"/>
  <c r="R178" i="2"/>
  <c r="P178" i="2"/>
  <c r="BI168" i="2"/>
  <c r="BH168" i="2"/>
  <c r="BG168" i="2"/>
  <c r="BF168" i="2"/>
  <c r="T168" i="2"/>
  <c r="R168" i="2"/>
  <c r="P168" i="2"/>
  <c r="BI158" i="2"/>
  <c r="BH158" i="2"/>
  <c r="BG158" i="2"/>
  <c r="BF158" i="2"/>
  <c r="T158" i="2"/>
  <c r="R158" i="2"/>
  <c r="P158" i="2"/>
  <c r="BI148" i="2"/>
  <c r="BH148" i="2"/>
  <c r="BG148" i="2"/>
  <c r="BF148" i="2"/>
  <c r="T148" i="2"/>
  <c r="R148" i="2"/>
  <c r="P148" i="2"/>
  <c r="BI138" i="2"/>
  <c r="BH138" i="2"/>
  <c r="BG138" i="2"/>
  <c r="BF138" i="2"/>
  <c r="T138" i="2"/>
  <c r="R138" i="2"/>
  <c r="P138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041" i="2"/>
  <c r="BK979" i="2"/>
  <c r="BK892" i="2"/>
  <c r="J859" i="2"/>
  <c r="J817" i="2"/>
  <c r="J757" i="2"/>
  <c r="J709" i="2"/>
  <c r="BK653" i="2"/>
  <c r="BK593" i="2"/>
  <c r="BK562" i="2"/>
  <c r="J503" i="2"/>
  <c r="J446" i="2"/>
  <c r="BK403" i="2"/>
  <c r="BK311" i="2"/>
  <c r="J282" i="2"/>
  <c r="J200" i="2"/>
  <c r="BK168" i="2"/>
  <c r="J1015" i="2"/>
  <c r="J966" i="2"/>
  <c r="BK934" i="2"/>
  <c r="J900" i="2"/>
  <c r="J853" i="2"/>
  <c r="BK829" i="2"/>
  <c r="BK787" i="2"/>
  <c r="BK757" i="2"/>
  <c r="BK689" i="2"/>
  <c r="BK623" i="2"/>
  <c r="BK587" i="2"/>
  <c r="J515" i="2"/>
  <c r="J466" i="2"/>
  <c r="J360" i="2"/>
  <c r="BK292" i="2"/>
  <c r="J234" i="2"/>
  <c r="BK188" i="2"/>
  <c r="BK148" i="2"/>
  <c r="BK1044" i="2"/>
  <c r="BK997" i="2"/>
  <c r="J934" i="2"/>
  <c r="J879" i="2"/>
  <c r="J847" i="2"/>
  <c r="J787" i="2"/>
  <c r="J727" i="2"/>
  <c r="BK683" i="2"/>
  <c r="BK617" i="2"/>
  <c r="BK534" i="2"/>
  <c r="BK503" i="2"/>
  <c r="BK351" i="2"/>
  <c r="BK295" i="2"/>
  <c r="J242" i="2"/>
  <c r="J204" i="2"/>
  <c r="J188" i="2"/>
  <c r="J1044" i="2"/>
  <c r="J1034" i="2"/>
  <c r="BK916" i="2"/>
  <c r="BK865" i="2"/>
  <c r="BK811" i="2"/>
  <c r="BK769" i="2"/>
  <c r="J733" i="2"/>
  <c r="J683" i="2"/>
  <c r="BK635" i="2"/>
  <c r="BK611" i="2"/>
  <c r="J581" i="2"/>
  <c r="BK515" i="2"/>
  <c r="J456" i="2"/>
  <c r="J384" i="2"/>
  <c r="BK331" i="2"/>
  <c r="J308" i="2"/>
  <c r="J290" i="2"/>
  <c r="J230" i="2"/>
  <c r="J168" i="2"/>
  <c r="J128" i="2"/>
  <c r="BK142" i="3"/>
  <c r="J166" i="3"/>
  <c r="BK129" i="3"/>
  <c r="J147" i="3"/>
  <c r="BK133" i="3"/>
  <c r="BK151" i="3"/>
  <c r="BK1054" i="2"/>
  <c r="J1006" i="2"/>
  <c r="J958" i="2"/>
  <c r="BK879" i="2"/>
  <c r="BK805" i="2"/>
  <c r="J745" i="2"/>
  <c r="J689" i="2"/>
  <c r="BK647" i="2"/>
  <c r="J587" i="2"/>
  <c r="J522" i="2"/>
  <c r="BK456" i="2"/>
  <c r="BK423" i="2"/>
  <c r="J393" i="2"/>
  <c r="BK308" i="2"/>
  <c r="BK274" i="2"/>
  <c r="J196" i="2"/>
  <c r="BK1039" i="2"/>
  <c r="BK1006" i="2"/>
  <c r="BK958" i="2"/>
  <c r="J942" i="2"/>
  <c r="BK908" i="2"/>
  <c r="BK847" i="2"/>
  <c r="BK823" i="2"/>
  <c r="BK781" i="2"/>
  <c r="J763" i="2"/>
  <c r="BK733" i="2"/>
  <c r="BK659" i="2"/>
  <c r="BK548" i="2"/>
  <c r="J528" i="2"/>
  <c r="BK413" i="2"/>
  <c r="J351" i="2"/>
  <c r="BK290" i="2"/>
  <c r="BK204" i="2"/>
  <c r="BK128" i="2"/>
  <c r="J1036" i="2"/>
  <c r="J989" i="2"/>
  <c r="BK928" i="2"/>
  <c r="J892" i="2"/>
  <c r="J823" i="2"/>
  <c r="J775" i="2"/>
  <c r="BK715" i="2"/>
  <c r="J677" i="2"/>
  <c r="J647" i="2"/>
  <c r="J554" i="2"/>
  <c r="BK522" i="2"/>
  <c r="J403" i="2"/>
  <c r="J339" i="2"/>
  <c r="BK266" i="2"/>
  <c r="J218" i="2"/>
  <c r="BK200" i="2"/>
  <c r="AS94" i="1"/>
  <c r="BK853" i="2"/>
  <c r="J781" i="2"/>
  <c r="BK745" i="2"/>
  <c r="BK709" i="2"/>
  <c r="J659" i="2"/>
  <c r="BK629" i="2"/>
  <c r="J593" i="2"/>
  <c r="J568" i="2"/>
  <c r="J486" i="2"/>
  <c r="BK393" i="2"/>
  <c r="BK339" i="2"/>
  <c r="J311" i="2"/>
  <c r="J274" i="2"/>
  <c r="BK234" i="2"/>
  <c r="BK218" i="2"/>
  <c r="J148" i="2"/>
  <c r="BK147" i="3"/>
  <c r="J155" i="3"/>
  <c r="BK166" i="3"/>
  <c r="J142" i="3"/>
  <c r="J1050" i="2"/>
  <c r="J997" i="2"/>
  <c r="J950" i="2"/>
  <c r="J885" i="2"/>
  <c r="J835" i="2"/>
  <c r="BK763" i="2"/>
  <c r="BK727" i="2"/>
  <c r="BK677" i="2"/>
  <c r="J635" i="2"/>
  <c r="BK574" i="2"/>
  <c r="BK554" i="2"/>
  <c r="BK486" i="2"/>
  <c r="J413" i="2"/>
  <c r="BK376" i="2"/>
  <c r="J292" i="2"/>
  <c r="J226" i="2"/>
  <c r="BK178" i="2"/>
  <c r="J1024" i="2"/>
  <c r="J970" i="2"/>
  <c r="BK950" i="2"/>
  <c r="J922" i="2"/>
  <c r="BK841" i="2"/>
  <c r="J799" i="2"/>
  <c r="BK775" i="2"/>
  <c r="BK751" i="2"/>
  <c r="J695" i="2"/>
  <c r="J641" i="2"/>
  <c r="J611" i="2"/>
  <c r="BK542" i="2"/>
  <c r="J497" i="2"/>
  <c r="BK360" i="2"/>
  <c r="J322" i="2"/>
  <c r="J250" i="2"/>
  <c r="BK230" i="2"/>
  <c r="J158" i="2"/>
  <c r="J1054" i="2"/>
  <c r="BK1034" i="2"/>
  <c r="BK942" i="2"/>
  <c r="J916" i="2"/>
  <c r="BK859" i="2"/>
  <c r="J811" i="2"/>
  <c r="J739" i="2"/>
  <c r="BK695" i="2"/>
  <c r="BK665" i="2"/>
  <c r="BK599" i="2"/>
  <c r="J548" i="2"/>
  <c r="BK509" i="2"/>
  <c r="BK446" i="2"/>
  <c r="BK347" i="2"/>
  <c r="BK282" i="2"/>
  <c r="J222" i="2"/>
  <c r="BK196" i="2"/>
  <c r="J1047" i="2"/>
  <c r="J1039" i="2"/>
  <c r="BK966" i="2"/>
  <c r="BK885" i="2"/>
  <c r="BK817" i="2"/>
  <c r="J751" i="2"/>
  <c r="J715" i="2"/>
  <c r="BK701" i="2"/>
  <c r="BK641" i="2"/>
  <c r="BK605" i="2"/>
  <c r="J574" i="2"/>
  <c r="J562" i="2"/>
  <c r="BK466" i="2"/>
  <c r="J423" i="2"/>
  <c r="J368" i="2"/>
  <c r="BK322" i="2"/>
  <c r="J295" i="2"/>
  <c r="BK242" i="2"/>
  <c r="BK222" i="2"/>
  <c r="BK158" i="2"/>
  <c r="BK168" i="3"/>
  <c r="BK137" i="3"/>
  <c r="J151" i="3"/>
  <c r="BK125" i="3"/>
  <c r="BK160" i="3"/>
  <c r="J137" i="3"/>
  <c r="J160" i="3"/>
  <c r="BK1047" i="2"/>
  <c r="BK989" i="2"/>
  <c r="J908" i="2"/>
  <c r="J871" i="2"/>
  <c r="J829" i="2"/>
  <c r="BK799" i="2"/>
  <c r="BK739" i="2"/>
  <c r="J671" i="2"/>
  <c r="J617" i="2"/>
  <c r="BK568" i="2"/>
  <c r="BK528" i="2"/>
  <c r="J476" i="2"/>
  <c r="BK436" i="2"/>
  <c r="J331" i="2"/>
  <c r="J297" i="2"/>
  <c r="J266" i="2"/>
  <c r="BK1036" i="2"/>
  <c r="J979" i="2"/>
  <c r="J928" i="2"/>
  <c r="BK871" i="2"/>
  <c r="BK835" i="2"/>
  <c r="J793" i="2"/>
  <c r="J769" i="2"/>
  <c r="BK721" i="2"/>
  <c r="J653" i="2"/>
  <c r="J605" i="2"/>
  <c r="J534" i="2"/>
  <c r="BK476" i="2"/>
  <c r="BK368" i="2"/>
  <c r="J347" i="2"/>
  <c r="BK258" i="2"/>
  <c r="J178" i="2"/>
  <c r="BK1050" i="2"/>
  <c r="BK1015" i="2"/>
  <c r="BK970" i="2"/>
  <c r="BK922" i="2"/>
  <c r="J865" i="2"/>
  <c r="BK793" i="2"/>
  <c r="J701" i="2"/>
  <c r="BK671" i="2"/>
  <c r="J629" i="2"/>
  <c r="BK581" i="2"/>
  <c r="J542" i="2"/>
  <c r="BK497" i="2"/>
  <c r="BK384" i="2"/>
  <c r="J325" i="2"/>
  <c r="J258" i="2"/>
  <c r="J210" i="2"/>
  <c r="BK138" i="2"/>
  <c r="J1041" i="2"/>
  <c r="BK1024" i="2"/>
  <c r="BK900" i="2"/>
  <c r="J841" i="2"/>
  <c r="J805" i="2"/>
  <c r="J721" i="2"/>
  <c r="J665" i="2"/>
  <c r="J623" i="2"/>
  <c r="J599" i="2"/>
  <c r="J509" i="2"/>
  <c r="J436" i="2"/>
  <c r="J376" i="2"/>
  <c r="BK325" i="2"/>
  <c r="BK297" i="2"/>
  <c r="BK250" i="2"/>
  <c r="BK226" i="2"/>
  <c r="BK210" i="2"/>
  <c r="J138" i="2"/>
  <c r="J168" i="3"/>
  <c r="J133" i="3"/>
  <c r="BK155" i="3"/>
  <c r="J125" i="3"/>
  <c r="J129" i="3"/>
  <c r="BK127" i="2" l="1"/>
  <c r="J127" i="2" s="1"/>
  <c r="J98" i="2" s="1"/>
  <c r="BK359" i="2"/>
  <c r="J359" i="2" s="1"/>
  <c r="J100" i="2" s="1"/>
  <c r="P359" i="2"/>
  <c r="P392" i="2"/>
  <c r="T496" i="2"/>
  <c r="BK988" i="2"/>
  <c r="J988" i="2"/>
  <c r="J103" i="2"/>
  <c r="R124" i="3"/>
  <c r="T146" i="3"/>
  <c r="BK165" i="3"/>
  <c r="J165" i="3"/>
  <c r="J102" i="3" s="1"/>
  <c r="R127" i="2"/>
  <c r="BK392" i="2"/>
  <c r="J392" i="2"/>
  <c r="J101" i="2" s="1"/>
  <c r="BK496" i="2"/>
  <c r="J496" i="2" s="1"/>
  <c r="J102" i="2" s="1"/>
  <c r="P124" i="3"/>
  <c r="R146" i="3"/>
  <c r="P165" i="3"/>
  <c r="T127" i="2"/>
  <c r="T359" i="2"/>
  <c r="R392" i="2"/>
  <c r="R496" i="2"/>
  <c r="P988" i="2"/>
  <c r="R988" i="2"/>
  <c r="BK1033" i="2"/>
  <c r="J1033" i="2" s="1"/>
  <c r="J104" i="2" s="1"/>
  <c r="T1033" i="2"/>
  <c r="T124" i="3"/>
  <c r="P146" i="3"/>
  <c r="R165" i="3"/>
  <c r="P127" i="2"/>
  <c r="R359" i="2"/>
  <c r="T392" i="2"/>
  <c r="P496" i="2"/>
  <c r="T988" i="2"/>
  <c r="P1033" i="2"/>
  <c r="R1033" i="2"/>
  <c r="BK124" i="3"/>
  <c r="J124" i="3" s="1"/>
  <c r="J98" i="3" s="1"/>
  <c r="BK146" i="3"/>
  <c r="J146" i="3"/>
  <c r="J99" i="3" s="1"/>
  <c r="T165" i="3"/>
  <c r="BK159" i="3"/>
  <c r="J159" i="3"/>
  <c r="J101" i="3" s="1"/>
  <c r="BK350" i="2"/>
  <c r="J350" i="2" s="1"/>
  <c r="J99" i="2" s="1"/>
  <c r="BK1053" i="2"/>
  <c r="J1053" i="2"/>
  <c r="J105" i="2" s="1"/>
  <c r="BK154" i="3"/>
  <c r="J154" i="3" s="1"/>
  <c r="J100" i="3" s="1"/>
  <c r="F119" i="3"/>
  <c r="BE133" i="3"/>
  <c r="BE155" i="3"/>
  <c r="E85" i="3"/>
  <c r="J116" i="3"/>
  <c r="BE142" i="3"/>
  <c r="BE147" i="3"/>
  <c r="BE166" i="3"/>
  <c r="BE137" i="3"/>
  <c r="BE168" i="3"/>
  <c r="BE125" i="3"/>
  <c r="BE129" i="3"/>
  <c r="BE151" i="3"/>
  <c r="BE160" i="3"/>
  <c r="E115" i="2"/>
  <c r="F122" i="2"/>
  <c r="BE188" i="2"/>
  <c r="BE196" i="2"/>
  <c r="BE200" i="2"/>
  <c r="BE258" i="2"/>
  <c r="BE282" i="2"/>
  <c r="BE292" i="2"/>
  <c r="BE347" i="2"/>
  <c r="BE351" i="2"/>
  <c r="BE446" i="2"/>
  <c r="BE476" i="2"/>
  <c r="BE486" i="2"/>
  <c r="BE522" i="2"/>
  <c r="BE568" i="2"/>
  <c r="BE581" i="2"/>
  <c r="BE671" i="2"/>
  <c r="BE709" i="2"/>
  <c r="BE793" i="2"/>
  <c r="BE823" i="2"/>
  <c r="BE871" i="2"/>
  <c r="BE916" i="2"/>
  <c r="BE928" i="2"/>
  <c r="BE934" i="2"/>
  <c r="BE942" i="2"/>
  <c r="BE970" i="2"/>
  <c r="BE979" i="2"/>
  <c r="BE997" i="2"/>
  <c r="BE1006" i="2"/>
  <c r="BE168" i="2"/>
  <c r="BE178" i="2"/>
  <c r="BE222" i="2"/>
  <c r="BE230" i="2"/>
  <c r="BE250" i="2"/>
  <c r="BE290" i="2"/>
  <c r="BE308" i="2"/>
  <c r="BE368" i="2"/>
  <c r="BE393" i="2"/>
  <c r="BE403" i="2"/>
  <c r="BE413" i="2"/>
  <c r="BE423" i="2"/>
  <c r="BE436" i="2"/>
  <c r="BE456" i="2"/>
  <c r="BE466" i="2"/>
  <c r="BE515" i="2"/>
  <c r="BE528" i="2"/>
  <c r="BE548" i="2"/>
  <c r="BE574" i="2"/>
  <c r="BE587" i="2"/>
  <c r="BE611" i="2"/>
  <c r="BE617" i="2"/>
  <c r="BE635" i="2"/>
  <c r="BE653" i="2"/>
  <c r="BE689" i="2"/>
  <c r="BE733" i="2"/>
  <c r="BE739" i="2"/>
  <c r="BE751" i="2"/>
  <c r="BE757" i="2"/>
  <c r="BE763" i="2"/>
  <c r="BE781" i="2"/>
  <c r="BE799" i="2"/>
  <c r="BE811" i="2"/>
  <c r="BE829" i="2"/>
  <c r="BE835" i="2"/>
  <c r="BE853" i="2"/>
  <c r="BE865" i="2"/>
  <c r="BE885" i="2"/>
  <c r="BE892" i="2"/>
  <c r="BE900" i="2"/>
  <c r="BE950" i="2"/>
  <c r="BE1024" i="2"/>
  <c r="BE1039" i="2"/>
  <c r="J119" i="2"/>
  <c r="BE158" i="2"/>
  <c r="BE218" i="2"/>
  <c r="BE226" i="2"/>
  <c r="BE266" i="2"/>
  <c r="BE274" i="2"/>
  <c r="BE295" i="2"/>
  <c r="BE311" i="2"/>
  <c r="BE322" i="2"/>
  <c r="BE325" i="2"/>
  <c r="BE331" i="2"/>
  <c r="BE384" i="2"/>
  <c r="BE497" i="2"/>
  <c r="BE503" i="2"/>
  <c r="BE554" i="2"/>
  <c r="BE562" i="2"/>
  <c r="BE593" i="2"/>
  <c r="BE647" i="2"/>
  <c r="BE665" i="2"/>
  <c r="BE677" i="2"/>
  <c r="BE701" i="2"/>
  <c r="BE727" i="2"/>
  <c r="BE805" i="2"/>
  <c r="BE879" i="2"/>
  <c r="BE989" i="2"/>
  <c r="BE1047" i="2"/>
  <c r="BE1050" i="2"/>
  <c r="BE128" i="2"/>
  <c r="BE138" i="2"/>
  <c r="BE148" i="2"/>
  <c r="BE204" i="2"/>
  <c r="BE210" i="2"/>
  <c r="BE234" i="2"/>
  <c r="BE242" i="2"/>
  <c r="BE297" i="2"/>
  <c r="BE339" i="2"/>
  <c r="BE360" i="2"/>
  <c r="BE376" i="2"/>
  <c r="BE509" i="2"/>
  <c r="BE534" i="2"/>
  <c r="BE542" i="2"/>
  <c r="BE599" i="2"/>
  <c r="BE605" i="2"/>
  <c r="BE623" i="2"/>
  <c r="BE629" i="2"/>
  <c r="BE641" i="2"/>
  <c r="BE659" i="2"/>
  <c r="BE683" i="2"/>
  <c r="BE695" i="2"/>
  <c r="BE715" i="2"/>
  <c r="BE721" i="2"/>
  <c r="BE745" i="2"/>
  <c r="BE769" i="2"/>
  <c r="BE775" i="2"/>
  <c r="BE787" i="2"/>
  <c r="BE817" i="2"/>
  <c r="BE841" i="2"/>
  <c r="BE847" i="2"/>
  <c r="BE859" i="2"/>
  <c r="BE908" i="2"/>
  <c r="BE922" i="2"/>
  <c r="BE958" i="2"/>
  <c r="BE966" i="2"/>
  <c r="BE1015" i="2"/>
  <c r="BE1034" i="2"/>
  <c r="BE1036" i="2"/>
  <c r="BE1041" i="2"/>
  <c r="BE1044" i="2"/>
  <c r="BE1054" i="2"/>
  <c r="F37" i="2"/>
  <c r="BD95" i="1" s="1"/>
  <c r="J34" i="3"/>
  <c r="AW96" i="1" s="1"/>
  <c r="F37" i="3"/>
  <c r="BD96" i="1" s="1"/>
  <c r="F35" i="2"/>
  <c r="BB95" i="1" s="1"/>
  <c r="J34" i="2"/>
  <c r="AW95" i="1" s="1"/>
  <c r="F36" i="3"/>
  <c r="BC96" i="1" s="1"/>
  <c r="F35" i="3"/>
  <c r="BB96" i="1" s="1"/>
  <c r="F36" i="2"/>
  <c r="BC95" i="1" s="1"/>
  <c r="F34" i="2"/>
  <c r="BA95" i="1" s="1"/>
  <c r="F34" i="3"/>
  <c r="BA96" i="1" s="1"/>
  <c r="R126" i="2" l="1"/>
  <c r="R125" i="2"/>
  <c r="T126" i="2"/>
  <c r="T125" i="2" s="1"/>
  <c r="P123" i="3"/>
  <c r="P122" i="3"/>
  <c r="AU96" i="1"/>
  <c r="R123" i="3"/>
  <c r="R122" i="3" s="1"/>
  <c r="T123" i="3"/>
  <c r="T122" i="3"/>
  <c r="P126" i="2"/>
  <c r="P125" i="2" s="1"/>
  <c r="AU95" i="1" s="1"/>
  <c r="BK123" i="3"/>
  <c r="J123" i="3" s="1"/>
  <c r="J97" i="3" s="1"/>
  <c r="BK126" i="2"/>
  <c r="J126" i="2"/>
  <c r="J97" i="2" s="1"/>
  <c r="J33" i="2"/>
  <c r="AV95" i="1" s="1"/>
  <c r="AT95" i="1" s="1"/>
  <c r="F33" i="2"/>
  <c r="AZ95" i="1" s="1"/>
  <c r="BD94" i="1"/>
  <c r="W33" i="1"/>
  <c r="BC94" i="1"/>
  <c r="AY94" i="1"/>
  <c r="J33" i="3"/>
  <c r="AV96" i="1"/>
  <c r="AT96" i="1"/>
  <c r="BB94" i="1"/>
  <c r="W31" i="1" s="1"/>
  <c r="BA94" i="1"/>
  <c r="W30" i="1"/>
  <c r="F33" i="3"/>
  <c r="AZ96" i="1" s="1"/>
  <c r="BK125" i="2" l="1"/>
  <c r="J125" i="2"/>
  <c r="J96" i="2"/>
  <c r="BK122" i="3"/>
  <c r="J122" i="3" s="1"/>
  <c r="J30" i="3" s="1"/>
  <c r="AG96" i="1" s="1"/>
  <c r="AU94" i="1"/>
  <c r="AX94" i="1"/>
  <c r="W32" i="1"/>
  <c r="AW94" i="1"/>
  <c r="AK30" i="1"/>
  <c r="AZ94" i="1"/>
  <c r="W29" i="1"/>
  <c r="J39" i="3" l="1"/>
  <c r="J96" i="3"/>
  <c r="AN96" i="1"/>
  <c r="J30" i="2"/>
  <c r="AG95" i="1" s="1"/>
  <c r="AG94" i="1" s="1"/>
  <c r="AK26" i="1" s="1"/>
  <c r="AK35" i="1" s="1"/>
  <c r="AV94" i="1"/>
  <c r="AK29" i="1" s="1"/>
  <c r="J39" i="2" l="1"/>
  <c r="AN95" i="1"/>
  <c r="AT94" i="1"/>
  <c r="AN94" i="1" l="1"/>
</calcChain>
</file>

<file path=xl/sharedStrings.xml><?xml version="1.0" encoding="utf-8"?>
<sst xmlns="http://schemas.openxmlformats.org/spreadsheetml/2006/main" count="9569" uniqueCount="948">
  <si>
    <t>Export Komplet</t>
  </si>
  <si>
    <t/>
  </si>
  <si>
    <t>2.0</t>
  </si>
  <si>
    <t>ZAMOK</t>
  </si>
  <si>
    <t>False</t>
  </si>
  <si>
    <t>{6a45d599-acd6-4815-9f9a-0c172390d5d9}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</si>
  <si>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</si>
  <si>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</si>
  <si>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</si>
  <si>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</si>
  <si>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</si>
  <si>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</si>
  <si>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</si>
  <si>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</si>
  <si>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860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</si>
  <si>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</si>
  <si>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</si>
  <si>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Rosice nad Labem u čp. 77 -  vodovod</t>
  </si>
  <si>
    <t>KSO:</t>
  </si>
  <si>
    <t>CC-CZ:</t>
  </si>
  <si>
    <t>Místo:</t>
  </si>
  <si>
    <t>Pardubice</t>
  </si>
  <si>
    <t>Datum:</t>
  </si>
  <si>
    <t>30. 7. 2025</t>
  </si>
  <si>
    <t>Zadavatel:</t>
  </si>
  <si>
    <t>IČ:</t>
  </si>
  <si>
    <t>60108631</t>
  </si>
  <si>
    <t>Vodovody a kanalizace Pardubice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</si>
  <si>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</si>
  <si>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</si>
  <si>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</si>
  <si>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</si>
  <si>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</si>
  <si>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</si>
  <si>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</si>
  <si>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</si>
  <si>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</si>
  <si>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</si>
  <si>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</si>
  <si>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</si>
  <si>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</si>
  <si>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</si>
  <si>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</si>
  <si>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</si>
  <si>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</si>
  <si>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</si>
  <si>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</si>
  <si>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</si>
  <si>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</si>
  <si>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</si>
  <si>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</si>
  <si>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</si>
  <si>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</si>
  <si>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</si>
  <si>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</si>
  <si>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</si>
  <si>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</si>
  <si>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</si>
  <si>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</si>
  <si>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</si>
  <si>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</si>
  <si>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</si>
  <si>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</si>
  <si>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</si>
  <si>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</si>
  <si>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</si>
  <si>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</si>
  <si>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</si>
  <si>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</si>
  <si>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</si>
  <si>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</si>
  <si>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</si>
  <si>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</si>
  <si>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</si>
  <si>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</si>
  <si>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</si>
  <si>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</si>
  <si>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</si>
  <si>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</si>
  <si>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</si>
  <si>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</si>
  <si>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</si>
  <si>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</si>
  <si>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</si>
  <si>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</si>
  <si>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860-01</t>
  </si>
  <si>
    <t>IO 01 - Vodovodní řady</t>
  </si>
  <si>
    <t>ING</t>
  </si>
  <si>
    <t>1</t>
  </si>
  <si>
    <t>{e5e4de19-dffd-4784-938a-ad252575954b}</t>
  </si>
  <si>
    <t>2</t>
  </si>
  <si>
    <t>860-10</t>
  </si>
  <si>
    <t>VON 01 - Vedlejší a ostatní náklady</t>
  </si>
  <si>
    <t>STA</t>
  </si>
  <si>
    <t>{a6593001-dde1-49f3-b7fd-1d9b1c8681c5}</t>
  </si>
  <si>
    <t>KRYCÍ LIST SOUPISU PRACÍ</t>
  </si>
  <si>
    <t>Objekt:</t>
  </si>
  <si>
    <t>860-01 - IO 01 - Vodovodní řady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</si>
  <si>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</si>
  <si>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</si>
  <si>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</si>
  <si>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</si>
  <si>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</si>
  <si>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</si>
  <si>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</si>
  <si>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</si>
  <si>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</si>
  <si>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</si>
  <si>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</si>
  <si>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</si>
  <si>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</si>
  <si>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</si>
  <si>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</si>
  <si>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</si>
  <si>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</si>
  <si>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</si>
  <si>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</si>
  <si>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</si>
  <si>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</si>
  <si>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</si>
  <si>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</si>
  <si>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</si>
  <si>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</si>
  <si>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</si>
  <si>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</si>
  <si>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</si>
  <si>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</si>
  <si>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</si>
  <si>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</si>
  <si>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</si>
  <si>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</si>
  <si>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</si>
  <si>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</si>
  <si>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CS ÚRS 2025 02</t>
  </si>
  <si>
    <t>4</t>
  </si>
  <si>
    <t>1392084626</t>
  </si>
  <si>
    <t>PP</t>
  </si>
  <si>
    <t>Rozebrání dlažeb vozovek a ploch s přemístěním hmot na skládku na vzdálenost do 3 m nebo s naložením na dopravní prostředek, s jakoukoliv výplní spár ručně ze zámkové dlažby s ložem z kameniva</t>
  </si>
  <si>
    <t>VV</t>
  </si>
  <si>
    <t>př.č. C.3, D.1.01, D.1.02, D.1.03, D.1.04</t>
  </si>
  <si>
    <t>řad Generála Svobody</t>
  </si>
  <si>
    <t>zámková dlažba</t>
  </si>
  <si>
    <t>3,0*3,0</t>
  </si>
  <si>
    <t>řad Výzkumná</t>
  </si>
  <si>
    <t>0,5*3,0</t>
  </si>
  <si>
    <t>Součet</t>
  </si>
  <si>
    <t>113107211</t>
  </si>
  <si>
    <t>Odstranění podkladu z kameniva těženého tl do 100 mm strojně pl přes 200 m2</t>
  </si>
  <si>
    <t>701581000</t>
  </si>
  <si>
    <t>Odstranění podkladů nebo krytů strojně plochy jednotlivě přes 200 m2 s přemístěním hmot na skládku na vzdálenost do 20 m nebo s naložením na dopravní prostředek z kameniva těženého, o tl. vrstvy do 100 mm</t>
  </si>
  <si>
    <t>3,0*1,6</t>
  </si>
  <si>
    <t>0,5*1,6</t>
  </si>
  <si>
    <t>3</t>
  </si>
  <si>
    <t>113107212</t>
  </si>
  <si>
    <t>Odstranění podkladu z kameniva těženého tl přes 100 do 200 mm strojně pl přes 200 m2</t>
  </si>
  <si>
    <t>-1970200088</t>
  </si>
  <si>
    <t>Odstranění podkladů nebo krytů strojně plochy jednotlivě přes 200 m2 s přemístěním hmot na skládku na vzdálenost do 20 m nebo s naložením na dopravní prostředek z kameniva těženého, o tl. vrstvy přes 100 do 200 mm</t>
  </si>
  <si>
    <t>asf. komunikace a chodník</t>
  </si>
  <si>
    <t>14,0*1,6</t>
  </si>
  <si>
    <t xml:space="preserve">asf. komunikace </t>
  </si>
  <si>
    <t>13,5*1,6</t>
  </si>
  <si>
    <t>113107231</t>
  </si>
  <si>
    <t>Odstranění podkladu z betonu prostého tl přes 100 do 150 mm strojně pl přes 200 m2</t>
  </si>
  <si>
    <t>-1310994655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</si>
  <si>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</si>
  <si>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14,0*2,1</t>
  </si>
  <si>
    <t>13,5*2,1</t>
  </si>
  <si>
    <t>5</t>
  </si>
  <si>
    <t>113107241</t>
  </si>
  <si>
    <t>Odstranění podkladu živičného tl 50 mm strojně pl přes 200 m2</t>
  </si>
  <si>
    <t>-507960380</t>
  </si>
  <si>
    <t>Odstranění podkladů nebo krytů strojně plochy jednotlivě přes 200 m2 s přemístěním hmot na skládku na vzdálenost do 20 m nebo s naložením na dopravní prostředek živičných, o tl. vrstvy do 50 mm</t>
  </si>
  <si>
    <t>14,0*3,0</t>
  </si>
  <si>
    <t>13,5*3,0</t>
  </si>
  <si>
    <t>6</t>
  </si>
  <si>
    <t>113107242</t>
  </si>
  <si>
    <t>Odstranění podkladu živičného tl přes 50 do 100 mm strojně pl přes 200 m2</t>
  </si>
  <si>
    <t>-1965194347</t>
  </si>
  <si>
    <t>Odstranění podkladů nebo krytů strojně plochy jednotlivě přes 200 m2 s přemístěním hmot na skládku na vzdálenost do 20 m nebo s naložením na dopravní prostředek živičných, o tl. vrstvy přes 50 do 100 mm</t>
  </si>
  <si>
    <t>14,0*2,6</t>
  </si>
  <si>
    <t>13,5*2,6</t>
  </si>
  <si>
    <t>7</t>
  </si>
  <si>
    <t>113202111</t>
  </si>
  <si>
    <t>Vytrhání obrub krajníků obrubníků stojatých</t>
  </si>
  <si>
    <t>m</t>
  </si>
  <si>
    <t>1423982755</t>
  </si>
  <si>
    <t>Vytrhání obrub s vybouráním lože, s přemístěním hmot na skládku na vzdálenost do 3 m nebo s naložením na dopravní prostředek z krajníků nebo obrubníků stojatých</t>
  </si>
  <si>
    <t>2*2,0</t>
  </si>
  <si>
    <t>1*3,0</t>
  </si>
  <si>
    <t>8</t>
  </si>
  <si>
    <t>115101201</t>
  </si>
  <si>
    <t>Čerpání vody na dopravní výšku do 10 m průměrný přítok do 500 l/min</t>
  </si>
  <si>
    <t>hod</t>
  </si>
  <si>
    <t>-2015755440</t>
  </si>
  <si>
    <t>Čerpání vody na dopravní výšku do 10 m s uvažovaným průměrným přítokem do 500 l/min</t>
  </si>
  <si>
    <t>př.č.  D.1.01</t>
  </si>
  <si>
    <t>10*24</t>
  </si>
  <si>
    <t>9</t>
  </si>
  <si>
    <t>115101301</t>
  </si>
  <si>
    <t>Pohotovost čerpací soupravy pro dopravní výšku do 10 m přítok do 500 l/min</t>
  </si>
  <si>
    <t>den</t>
  </si>
  <si>
    <t>131195428</t>
  </si>
  <si>
    <t>Pohotovost záložní čerpací soupravy pro dopravní výšku do 10 m s uvažovaným průměrným přítokem do 500 l/min</t>
  </si>
  <si>
    <t>10</t>
  </si>
  <si>
    <t>119001401</t>
  </si>
  <si>
    <t>Dočasné zajištění potrubí ocelového nebo litinového DN do 200 mm</t>
  </si>
  <si>
    <t>253306086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</si>
  <si>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</si>
  <si>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2*1,1</t>
  </si>
  <si>
    <t>11</t>
  </si>
  <si>
    <t>119001421</t>
  </si>
  <si>
    <t>Dočasné zajištění kabelů a kabelových tratí ze 3 volně ložených kabelů</t>
  </si>
  <si>
    <t>-1433677394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</si>
  <si>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</si>
  <si>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9*1,1</t>
  </si>
  <si>
    <t>1*1,1</t>
  </si>
  <si>
    <t>119002121</t>
  </si>
  <si>
    <t>Přechodová lávka délky do 2 m včetně zábradlí pro zabezpečení výkopu zřízení</t>
  </si>
  <si>
    <t>kus</t>
  </si>
  <si>
    <t>1244834495</t>
  </si>
  <si>
    <t>Pomocné konstrukce při zabezpečení výkopu vodorovné pochozí přechodová lávka délky do 2 m včetně zábradlí zřízení</t>
  </si>
  <si>
    <t>13</t>
  </si>
  <si>
    <t>119002122</t>
  </si>
  <si>
    <t>Přechodová lávka délky do 2 m včetně zábradlí pro zabezpečení výkopu odstranění</t>
  </si>
  <si>
    <t>2017357640</t>
  </si>
  <si>
    <t>Pomocné konstrukce při zabezpečení výkopu vodorovné pochozí přechodová lávka délky do 2 m včetně zábradlí odstranění</t>
  </si>
  <si>
    <t>14</t>
  </si>
  <si>
    <t>119002411</t>
  </si>
  <si>
    <t>Pojezdový ocelový plech pro zabezpečení výkopu zřízení</t>
  </si>
  <si>
    <t>-404199511</t>
  </si>
  <si>
    <t>Pomocné konstrukce při zabezpečení výkopu vodorovné pojízdné z tlustého ocelového plechu šířky výkopu do 1 m zřízení</t>
  </si>
  <si>
    <t>2*(3*3)</t>
  </si>
  <si>
    <t>15</t>
  </si>
  <si>
    <t>119002412</t>
  </si>
  <si>
    <t>Pojezdový ocelový plech pro zabezpečení výkopu odstranění</t>
  </si>
  <si>
    <t>-836358952</t>
  </si>
  <si>
    <t>Pomocné konstrukce při zabezpečení výkopu vodorovné pojízdné z tlustého ocelového plechu šířky výkopu do 1 m odstranění</t>
  </si>
  <si>
    <t>16</t>
  </si>
  <si>
    <t>119003223</t>
  </si>
  <si>
    <t>Mobilní plotová zábrana s profilovaným plechem výšky přes 1,5 do 2,2 m pro zabezpečení výkopu zřízení</t>
  </si>
  <si>
    <t>-765626711</t>
  </si>
  <si>
    <t>Pomocné konstrukce při zabezpečení výkopu svislé ocelové mobilní oplocení, výšky přes 1,5 do 2,2 m panely vyplněné profilovaným plechem zřízení</t>
  </si>
  <si>
    <t>55,0*2</t>
  </si>
  <si>
    <t>14,0*2</t>
  </si>
  <si>
    <t>17</t>
  </si>
  <si>
    <t>119003224</t>
  </si>
  <si>
    <t>Mobilní plotová zábrana s profilovaným plechem výšky přes 1,5 do 2,2 m pro zabezpečení výkopu odstranění</t>
  </si>
  <si>
    <t>-1445628457</t>
  </si>
  <si>
    <t>Pomocné konstrukce při zabezpečení výkopu svislé ocelové mobilní oplocení, výšky přes 1,5 do 2,2 m panely vyplněné profilovaným plechem odstranění</t>
  </si>
  <si>
    <t>18</t>
  </si>
  <si>
    <t>121112003</t>
  </si>
  <si>
    <t>Sejmutí ornice tl vrstvy do 200 mm ručně</t>
  </si>
  <si>
    <t>-1904895151</t>
  </si>
  <si>
    <t>Sejmutí ornice ručně při souvislé ploše, tl. vrstvy do 200 mm</t>
  </si>
  <si>
    <t>travnatý povrch</t>
  </si>
  <si>
    <t>6,0*3,0</t>
  </si>
  <si>
    <t>19</t>
  </si>
  <si>
    <t>132254205</t>
  </si>
  <si>
    <t>Hloubení zapažených rýh š do 2000 mm v hornině třídy těžitelnosti I skupiny 3 objem do 1000 m3</t>
  </si>
  <si>
    <t>m3</t>
  </si>
  <si>
    <t>-2024736214</t>
  </si>
  <si>
    <t>Hloubení zapažených rýh šířky přes 800 do 2 000 mm strojně s urovnáním dna do předepsaného profilu a spádu v hornině třídy těžitelnosti I skupiny 3 přes 500 do 1 000 m3</t>
  </si>
  <si>
    <t>55,0*1,1*1,5</t>
  </si>
  <si>
    <t>14,0*1,1*1,3</t>
  </si>
  <si>
    <t>20</t>
  </si>
  <si>
    <t>139001101</t>
  </si>
  <si>
    <t>Příplatek za ztížení vykopávky v blízkosti podzemního vedení</t>
  </si>
  <si>
    <t>1465304445</t>
  </si>
  <si>
    <t>Příplatek k cenám hloubených vykopávek za ztížení vykopávky v blízkosti podzemního vedení nebo výbušnin pro jakoukoliv třídu horniny</t>
  </si>
  <si>
    <t>11*1,1*2*1,5</t>
  </si>
  <si>
    <t>1*1,1*2*1,3</t>
  </si>
  <si>
    <t>151101101</t>
  </si>
  <si>
    <t>Zřízení příložného pažení a rozepření stěn rýh hl do 2 m</t>
  </si>
  <si>
    <t>-551711413</t>
  </si>
  <si>
    <t>Zřízení pažení a rozepření stěn rýh pro podzemní vedení příložné pro jakoukoliv mezerovitost, hloubky do 2 m</t>
  </si>
  <si>
    <t>55,0*2*1,8</t>
  </si>
  <si>
    <t>14,0*2*1,6</t>
  </si>
  <si>
    <t>22</t>
  </si>
  <si>
    <t>151101111</t>
  </si>
  <si>
    <t>Odstranění příložného pažení a rozepření stěn rýh hl do 2 m</t>
  </si>
  <si>
    <t>1608688748</t>
  </si>
  <si>
    <t>Odstranění pažení a rozepření stěn rýh pro podzemní vedení s uložením materiálu na vzdálenost do 3 m od kraje výkopu příložné, hloubky do 2 m</t>
  </si>
  <si>
    <t>23</t>
  </si>
  <si>
    <t>162651112</t>
  </si>
  <si>
    <t>Vodorovné přemístění přes 4 000 do 5000 m výkopku/sypaniny z horniny třídy těžitelnosti I skupiny 1 až 3</t>
  </si>
  <si>
    <t>-1785965043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</si>
  <si>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</si>
  <si>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24</t>
  </si>
  <si>
    <t>171201231</t>
  </si>
  <si>
    <t>Poplatek za uložení zeminy a kamení na recyklační skládce (skládkovné) kód odpadu 17 05 04</t>
  </si>
  <si>
    <t>t</t>
  </si>
  <si>
    <t>388576613</t>
  </si>
  <si>
    <t>Poplatek za uložení stavebního odpadu na recyklační skládce (skládkovné) zeminy a kamení zatříděného do Katalogu odpadů pod kódem 17 05 04</t>
  </si>
  <si>
    <t>110,77*1,8 'Přepočtené koeficientem množství</t>
  </si>
  <si>
    <t>25</t>
  </si>
  <si>
    <t>171251201</t>
  </si>
  <si>
    <t>Uložení sypaniny na skládky nebo meziskládky</t>
  </si>
  <si>
    <t>1468284026</t>
  </si>
  <si>
    <t>Uložení sypaniny na skládky nebo meziskládky bez hutnění s upravením uložené sypaniny do předepsaného tvaru</t>
  </si>
  <si>
    <t>26</t>
  </si>
  <si>
    <t>174101101</t>
  </si>
  <si>
    <t>Zásyp jam, šachet rýh nebo kolem objektů sypaninou se zhutněním</t>
  </si>
  <si>
    <t>-822256338</t>
  </si>
  <si>
    <t>Zásyp sypaninou z jakékoliv horniny strojně s uložením výkopku ve vrstvách se zhutněním jam, šachet, rýh nebo kolem objektů v těchto vykopávkách</t>
  </si>
  <si>
    <t>DN 200</t>
  </si>
  <si>
    <t>13,5*1,1*1,1</t>
  </si>
  <si>
    <t>DN 150</t>
  </si>
  <si>
    <t>41,5*1,1*1,15</t>
  </si>
  <si>
    <t>14,0*1,1*1,1</t>
  </si>
  <si>
    <t>27</t>
  </si>
  <si>
    <t>M</t>
  </si>
  <si>
    <t>58331200</t>
  </si>
  <si>
    <t>štěrkopísek netříděný</t>
  </si>
  <si>
    <t>411776121</t>
  </si>
  <si>
    <t>85,773*1,8 'Přepočtené koeficientem množství</t>
  </si>
  <si>
    <t>28</t>
  </si>
  <si>
    <t>175111101</t>
  </si>
  <si>
    <t>Obsypání potrubí ručně sypaninou bez prohození, uloženou do 3 m</t>
  </si>
  <si>
    <t>-1141530906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</si>
  <si>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</si>
  <si>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13,5*1,1*0,3</t>
  </si>
  <si>
    <t>41,5*1,1*0,25</t>
  </si>
  <si>
    <t>14,0*1,1*0,2</t>
  </si>
  <si>
    <t>29</t>
  </si>
  <si>
    <t>58337303</t>
  </si>
  <si>
    <t>štěrkopísek frakce 0/8</t>
  </si>
  <si>
    <t>345360607</t>
  </si>
  <si>
    <t>18,948*1,8 'Přepočtené koeficientem množství</t>
  </si>
  <si>
    <t>30</t>
  </si>
  <si>
    <t>34571355</t>
  </si>
  <si>
    <t>trubka elektroinstalační ohebná dvouplášťová korugovaná HDPE (chránička) D 93/110mm</t>
  </si>
  <si>
    <t>589781501</t>
  </si>
  <si>
    <t xml:space="preserve">př.č.C.3, D.1.01, </t>
  </si>
  <si>
    <t>1*1,5</t>
  </si>
  <si>
    <t>31</t>
  </si>
  <si>
    <t>181311103</t>
  </si>
  <si>
    <t>Rozprostření ornice tl vrstvy do 200 mm v rovině nebo ve svahu do 1:5 ručně</t>
  </si>
  <si>
    <t>-1436162004</t>
  </si>
  <si>
    <t>Rozprostření a urovnání ornice v rovině nebo ve svahu sklonu do 1:5 ručně při souvislé ploše, tl. vrstvy do 200 mm</t>
  </si>
  <si>
    <t>32</t>
  </si>
  <si>
    <t>181411141</t>
  </si>
  <si>
    <t>Založení parterového trávníku výsevem pl do 1000 m2 v rovině a ve svahu do 1:5</t>
  </si>
  <si>
    <t>-1180763399</t>
  </si>
  <si>
    <t>Založení trávníku na půdě předem připravené plochy do 1000 m2 výsevem včetně utažení parterového v rovině nebo na svahu do 1:5</t>
  </si>
  <si>
    <t>33</t>
  </si>
  <si>
    <t>00572470</t>
  </si>
  <si>
    <t>osivo směs travní univerzál</t>
  </si>
  <si>
    <t>kg</t>
  </si>
  <si>
    <t>1393717958</t>
  </si>
  <si>
    <t>18*0,02 'Přepočtené koeficientem množství</t>
  </si>
  <si>
    <t>Zakládání</t>
  </si>
  <si>
    <t>34</t>
  </si>
  <si>
    <t>212752101</t>
  </si>
  <si>
    <t>Trativod z drenážních trubek korugovaných PE-HD SN 4 perforace 360° včetně lože otevřený výkop DN 100 pro liniové stavby</t>
  </si>
  <si>
    <t>-577695489</t>
  </si>
  <si>
    <t>Trativody z drenážních trubek pro liniové stavby a komunikace se zřízením štěrkového lože pod trubky a s jejich obsypem v otevřeném výkopu trubka korugovaná sendvičová PE-HD SN 4 celoperforovaná 360° DN 100</t>
  </si>
  <si>
    <t>55,0</t>
  </si>
  <si>
    <t>14,0</t>
  </si>
  <si>
    <t>Vodorovné konstrukce</t>
  </si>
  <si>
    <t>35</t>
  </si>
  <si>
    <t>451573111</t>
  </si>
  <si>
    <t>Lože pod potrubí otevřený výkop ze štěrkopísku</t>
  </si>
  <si>
    <t>-474232559</t>
  </si>
  <si>
    <t>Lože pod potrubí, stoky a drobné objekty v otevřeném výkopu z písku a štěrkopísku do 63 mm</t>
  </si>
  <si>
    <t>55,0*1,1*0,1</t>
  </si>
  <si>
    <t>14,0*1,1*0,1</t>
  </si>
  <si>
    <t>36</t>
  </si>
  <si>
    <t>452313131</t>
  </si>
  <si>
    <t>Podkladní bloky z betonu prostého bez zvýšených nároků na prostředí tř. C 12/15 otevřený výkop</t>
  </si>
  <si>
    <t>15639847</t>
  </si>
  <si>
    <t>Podkladní a zajišťovací konstrukce z betonu prostého v otevřeném výkopu bez zvýšených nároků na prostředí bloky pro potrubí z betonu tř. C 12/15</t>
  </si>
  <si>
    <t>př.č.D.1.07</t>
  </si>
  <si>
    <t>B1</t>
  </si>
  <si>
    <t>(0,65*0,55*0,7)+(0,4*0,15*0,2)*3</t>
  </si>
  <si>
    <t>B2</t>
  </si>
  <si>
    <t>(0,4*0,25*0,15)+(0,15*0,25*0,15)*1</t>
  </si>
  <si>
    <t>37</t>
  </si>
  <si>
    <t>452353111</t>
  </si>
  <si>
    <t>Bednění podkladních bloků pod potrubí, stoky a drobné objekty otevřený výkop zřízení</t>
  </si>
  <si>
    <t>1319653812</t>
  </si>
  <si>
    <t>Bednění podkladních a zajišťovacích konstrukcí v otevřeném výkopu bloků pro potrubí zřízení</t>
  </si>
  <si>
    <t>((0,55*0,75)*2+(0,15*0,2)*2+(0,75*0,65)+(0,4*0,2))*3</t>
  </si>
  <si>
    <t>((0,3*0,25)*2+(0,4*0,15)*2+(0,15*0,15)*2)*1</t>
  </si>
  <si>
    <t>38</t>
  </si>
  <si>
    <t>452353112</t>
  </si>
  <si>
    <t>Bednění podkladních bloků pod potrubí, stoky a drobné objekty otevřený výkop odstranění</t>
  </si>
  <si>
    <t>-1510473663</t>
  </si>
  <si>
    <t>Bednění podkladních a zajišťovacích konstrukcí v otevřeném výkopu bloků pro potrubí odstranění</t>
  </si>
  <si>
    <t>Komunikace pozemní</t>
  </si>
  <si>
    <t>39</t>
  </si>
  <si>
    <t>564831011</t>
  </si>
  <si>
    <t>Podklad ze štěrkodrtě ŠD plochy do 100 m2 tl 100 mm</t>
  </si>
  <si>
    <t>1251665788</t>
  </si>
  <si>
    <t>Podklad ze štěrkodrti ŠD s rozprostřením a zhutněním plochy jednotlivě do 100 m2, po zhutnění tl. 100 mm</t>
  </si>
  <si>
    <t>40</t>
  </si>
  <si>
    <t>564861111</t>
  </si>
  <si>
    <t>Podklad ze štěrkodrtě ŠD plochy přes 100 m2 tl 200 mm</t>
  </si>
  <si>
    <t>-239747915</t>
  </si>
  <si>
    <t>Podklad ze štěrkodrti ŠD s rozprostřením a zhutněním plochy přes 100 m2, po zhutnění tl. 200 mm</t>
  </si>
  <si>
    <t>41</t>
  </si>
  <si>
    <t>565145111</t>
  </si>
  <si>
    <t>Asfaltový beton vrstva podkladní ACP 16 S tl 60 mm š do 3 m z nemodifikovaného asfaltu</t>
  </si>
  <si>
    <t>-1041539057</t>
  </si>
  <si>
    <t>Asfaltový beton vrstva podkladní ACP 16 z nemodifikovaného asfaltu s rozprostřením a zhutněním ACP 16 S v pruhu šířky přes 1,5 do 3 m, po zhutnění tl. 60 mm</t>
  </si>
  <si>
    <t>42</t>
  </si>
  <si>
    <t>567114113</t>
  </si>
  <si>
    <t>Podklad ze směsi stmelené cementem SC C 12/15 (PB III) tl 100 mm</t>
  </si>
  <si>
    <t>1017210043</t>
  </si>
  <si>
    <t>Podklad ze směsi stmelené cementem SC bez dilatačních spár, s rozprostřením a zhutněním SC C 12/15 (PB III), po zhutnění tl. 100 mm</t>
  </si>
  <si>
    <t>chodník</t>
  </si>
  <si>
    <t>1,5*2,6</t>
  </si>
  <si>
    <t>3,0*2,1</t>
  </si>
  <si>
    <t>0,5*2,1</t>
  </si>
  <si>
    <t>43</t>
  </si>
  <si>
    <t>567122111</t>
  </si>
  <si>
    <t>Podklad ze směsi stmelené cementem SC C 8/10 (KSC I) tl 120 mm</t>
  </si>
  <si>
    <t>-1380041263</t>
  </si>
  <si>
    <t>Podklad ze směsi stmelené cementem SC bez dilatačních spár, s rozprostřením a zhutněním SC C 8/10 (KSC I), po zhutnění tl. 120 mm</t>
  </si>
  <si>
    <t>44</t>
  </si>
  <si>
    <t>573111112</t>
  </si>
  <si>
    <t>Postřik živičný infiltrační s posypem z asfaltu množství 1 kg/m2</t>
  </si>
  <si>
    <t>759401364</t>
  </si>
  <si>
    <t>Postřik infiltrační PI z asfaltu silničního s posypem kamenivem, v množství 1,00 kg/m2</t>
  </si>
  <si>
    <t>45</t>
  </si>
  <si>
    <t>573231106</t>
  </si>
  <si>
    <t>Postřik živičný spojovací ze silniční emulze v množství 0,30 kg/m2</t>
  </si>
  <si>
    <t>-527361828</t>
  </si>
  <si>
    <t>Postřik spojovací PS bez posypu kamenivem ze silniční emulze, v množství 0,30 kg/m2</t>
  </si>
  <si>
    <t>46</t>
  </si>
  <si>
    <t>577134131</t>
  </si>
  <si>
    <t>Asfaltový beton vrstva obrusná ACO 11+ tl 40 mm š do 3 m z modifikovaného asfaltu</t>
  </si>
  <si>
    <t>-2002327302</t>
  </si>
  <si>
    <t>Asfaltový beton vrstva obrusná ACO 11 z modifikovaného asfaltu s rozprostřením a se zhutněním ACO 11+ v pruhu šířky přes do 1,5 do 3 m, po zhutnění tl. 40 mm</t>
  </si>
  <si>
    <t>47</t>
  </si>
  <si>
    <t>596211231</t>
  </si>
  <si>
    <t>Kladení zámkové dlažby komunikací pro pěší ručně tl 80 mm skupiny C pl přes 50 do 100 m2</t>
  </si>
  <si>
    <t>-617918344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</si>
  <si>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C, pro plochy přes 50 do 100 m2</t>
  </si>
  <si>
    <t>48</t>
  </si>
  <si>
    <t>592450000_1R</t>
  </si>
  <si>
    <t>dlažba zámková dle původní</t>
  </si>
  <si>
    <t>-1383531483</t>
  </si>
  <si>
    <t>dlažba zámková dle původní, včetně vodících proužků pro nevidomě</t>
  </si>
  <si>
    <t>Trubní vedení</t>
  </si>
  <si>
    <t>49</t>
  </si>
  <si>
    <t>850265121</t>
  </si>
  <si>
    <t>Výřez nebo výsek na potrubí z trub litinových tlakových nebo plastických hmot DN 100</t>
  </si>
  <si>
    <t>1383468606</t>
  </si>
  <si>
    <t>př.č.C.3, D.1.03</t>
  </si>
  <si>
    <t>50</t>
  </si>
  <si>
    <t>850355121</t>
  </si>
  <si>
    <t>Výřez nebo výsek na potrubí z trub litinových tlakových nebo plastických hmot DN 200</t>
  </si>
  <si>
    <t>1884370704</t>
  </si>
  <si>
    <t>př.č.C.3, D.1.02</t>
  </si>
  <si>
    <t>51</t>
  </si>
  <si>
    <t>851261141</t>
  </si>
  <si>
    <t>Montáž potrubí z trub litinových hrdlových s jištěným násuvným spojem s ozuby otevřený výkop DN 100</t>
  </si>
  <si>
    <t>21767199</t>
  </si>
  <si>
    <t>Montáž potrubí z trub litinových tlakových hrdlových v otevřeném výkopu s jištěným násuvným spojem s ozuby DN 100</t>
  </si>
  <si>
    <t>př.č.C.3, D.1.03, D.1.04, D.1.05, D.1.06</t>
  </si>
  <si>
    <t>52</t>
  </si>
  <si>
    <t>55254081</t>
  </si>
  <si>
    <t>trouba vodovodní litinová hrdlová Zn/Al tlaková třída C 40 DN 100</t>
  </si>
  <si>
    <t>-1998584603</t>
  </si>
  <si>
    <t>P</t>
  </si>
  <si>
    <t>Poznámka k položce:_x000D_
trouba vodovodní litinová hrdlová Zn+Al (85/15) 400g/m2+modrý epoxid dl 6m DN 100</t>
  </si>
  <si>
    <t>53</t>
  </si>
  <si>
    <t>27311021_1R</t>
  </si>
  <si>
    <t>kroužek zámkový STD Vi EPDM pro vodovodní potrubí DN 100</t>
  </si>
  <si>
    <t>891600222</t>
  </si>
  <si>
    <t>54</t>
  </si>
  <si>
    <t>851311141</t>
  </si>
  <si>
    <t>Montáž potrubí z trub litinových hrdlových s jištěným násuvným spojem s ozuby otevřený výkop DN 150</t>
  </si>
  <si>
    <t>647294451</t>
  </si>
  <si>
    <t>Montáž potrubí z trub litinových tlakových hrdlových v otevřeném výkopu s jištěným násuvným spojem s ozuby DN 150</t>
  </si>
  <si>
    <t>př.č.C.3, D.1.02, D.1.03, D.1.04, D.1.05, D.1.06</t>
  </si>
  <si>
    <t>41,5</t>
  </si>
  <si>
    <t>55</t>
  </si>
  <si>
    <t>55254083</t>
  </si>
  <si>
    <t>trouba vodovodní litinová hrdlová Zn/Al tlaková třída C 40 DN 150</t>
  </si>
  <si>
    <t>-421612093</t>
  </si>
  <si>
    <t>41,5*1,01 'Přepočtené koeficientem množství</t>
  </si>
  <si>
    <t>56</t>
  </si>
  <si>
    <t>27311023_1R</t>
  </si>
  <si>
    <t>kroužek zámkový STD Vi EPDM pro vodovodní potrubí DN 150</t>
  </si>
  <si>
    <t>-258418075</t>
  </si>
  <si>
    <t>57</t>
  </si>
  <si>
    <t>851351141</t>
  </si>
  <si>
    <t>Montáž potrubí z trub litinových hrdlových s jištěným násuvným spojem s ozuby otevřený výkop DN 200</t>
  </si>
  <si>
    <t>-1036701162</t>
  </si>
  <si>
    <t>Montáž potrubí z trub litinových tlakových hrdlových v otevřeném výkopu s jištěným násuvným spojem s ozuby DN 200</t>
  </si>
  <si>
    <t>13,5</t>
  </si>
  <si>
    <t>58</t>
  </si>
  <si>
    <t>55254084</t>
  </si>
  <si>
    <t>trouba vodovodní litinová hrdlová Zn/Al tlaková třída C 40 DN 200</t>
  </si>
  <si>
    <t>-1296910413</t>
  </si>
  <si>
    <t>13,5*1,01 'Přepočtené koeficientem množství</t>
  </si>
  <si>
    <t>59</t>
  </si>
  <si>
    <t>27311024_1R</t>
  </si>
  <si>
    <t>kroužek zámkový STD Vi EPDM pro vodovodní potrubí DN 200</t>
  </si>
  <si>
    <t>1578208052</t>
  </si>
  <si>
    <t>60</t>
  </si>
  <si>
    <t>857242121</t>
  </si>
  <si>
    <t>Montáž litinových tvarovek jednoosých přírubových otevřený výkop DN 80</t>
  </si>
  <si>
    <t>-1087387346</t>
  </si>
  <si>
    <t>Montáž litinových tvarovek na potrubí litinovém tlakovém jednoosých na potrubí z trub přírubových v otevřeném výkopu, kanálu nebo v šachtě DN 80</t>
  </si>
  <si>
    <t>př.č.D.1.05, D.1.06</t>
  </si>
  <si>
    <t>61</t>
  </si>
  <si>
    <t>55250642</t>
  </si>
  <si>
    <t>koleno přírubové s patkou PP litinové DN 80</t>
  </si>
  <si>
    <t>354786032</t>
  </si>
  <si>
    <t>1*1,01 'Přepočtené koeficientem množství</t>
  </si>
  <si>
    <t>62</t>
  </si>
  <si>
    <t>857261131</t>
  </si>
  <si>
    <t>Montáž litinových tvarovek jednoosých hrdlových otevřený výkop s integrovaným těsněním DN 100</t>
  </si>
  <si>
    <t>1945053806</t>
  </si>
  <si>
    <t>Montáž litinových tvarovek na potrubí litinovém tlakovém jednoosých na potrubí z trub hrdlových v otevřeném výkopu, kanálu nebo v šachtě s integrovaným těsněním DN 100</t>
  </si>
  <si>
    <t>1+2+1</t>
  </si>
  <si>
    <t>63</t>
  </si>
  <si>
    <t>55253905</t>
  </si>
  <si>
    <t>koleno hrdlové z tvárné litiny,práškový epoxid tl 250µm MMK-kus DN 100-11,25°</t>
  </si>
  <si>
    <t>199873209</t>
  </si>
  <si>
    <t>64</t>
  </si>
  <si>
    <t>55253941</t>
  </si>
  <si>
    <t>koleno hrdlové z tvárné litiny,práškový epoxid tl 250µm MMK-kus DN 100-45°</t>
  </si>
  <si>
    <t>1768801240</t>
  </si>
  <si>
    <t>65</t>
  </si>
  <si>
    <t>HWL.797410000016</t>
  </si>
  <si>
    <t>SYNOFLEX - SPOJKA 100 (104-132)</t>
  </si>
  <si>
    <t>989091737</t>
  </si>
  <si>
    <t>66</t>
  </si>
  <si>
    <t>857262122</t>
  </si>
  <si>
    <t>Montáž litinových tvarovek jednoosých přírubových otevřený výkop DN 100</t>
  </si>
  <si>
    <t>-414670290</t>
  </si>
  <si>
    <t>Montáž litinových tvarovek na potrubí litinovém tlakovém jednoosých na potrubí z trub přírubových v otevřeném výkopu, kanálu nebo v šachtě DN 100</t>
  </si>
  <si>
    <t>67</t>
  </si>
  <si>
    <t>55253490</t>
  </si>
  <si>
    <t>tvarovka přírubová litinová s hladkým koncem,práškový epoxid tl 250µm F-kus DN 100</t>
  </si>
  <si>
    <t>-1070249648</t>
  </si>
  <si>
    <t>68</t>
  </si>
  <si>
    <t>857311131</t>
  </si>
  <si>
    <t>Montáž litinových tvarovek jednoosých hrdlových otevřený výkop s integrovaným těsněním DN 150</t>
  </si>
  <si>
    <t>-2011985857</t>
  </si>
  <si>
    <t>Montáž litinových tvarovek na potrubí litinovém tlakovém jednoosých na potrubí z trub hrdlových v otevřeném výkopu, kanálu nebo v šachtě s integrovaným těsněním DN 150</t>
  </si>
  <si>
    <t>1+2+4+2</t>
  </si>
  <si>
    <t>69</t>
  </si>
  <si>
    <t>55253907</t>
  </si>
  <si>
    <t>koleno hrdlové z tvárné litiny,práškový epoxid tl 250µm MMK-kus DN 150- 11,25°</t>
  </si>
  <si>
    <t>-39960340</t>
  </si>
  <si>
    <t>70</t>
  </si>
  <si>
    <t>55253919</t>
  </si>
  <si>
    <t>koleno hrdlové z tvárné litiny,práškový epoxid tl 250µm MMK-kus DN 150-22,5°</t>
  </si>
  <si>
    <t>1401382658</t>
  </si>
  <si>
    <t>71</t>
  </si>
  <si>
    <t>55253931</t>
  </si>
  <si>
    <t>koleno hrdlové z tvárné litiny,práškový epoxid tl 250µm MMK-kus DN 150-30°</t>
  </si>
  <si>
    <t>399136606</t>
  </si>
  <si>
    <t>72</t>
  </si>
  <si>
    <t>55253943</t>
  </si>
  <si>
    <t>koleno hrdlové z tvárné litiny,práškový epoxid tl 250µm MMK-kus DN 150-45°</t>
  </si>
  <si>
    <t>-1587750046</t>
  </si>
  <si>
    <t>73</t>
  </si>
  <si>
    <t>857312122</t>
  </si>
  <si>
    <t>Montáž litinových tvarovek jednoosých přírubových otevřený výkop DN 150</t>
  </si>
  <si>
    <t>1077515792</t>
  </si>
  <si>
    <t>Montáž litinových tvarovek na potrubí litinovém tlakovém jednoosých na potrubí z trub přírubových v otevřeném výkopu, kanálu nebo v šachtě DN 150</t>
  </si>
  <si>
    <t>74</t>
  </si>
  <si>
    <t>55259734_1R</t>
  </si>
  <si>
    <t>tvarovka vodovodní hrdlová s přírubou E (EU) - práškový epoxid tl 250µm DN 150 mm</t>
  </si>
  <si>
    <t>-1073023018</t>
  </si>
  <si>
    <t>75</t>
  </si>
  <si>
    <t>857313131</t>
  </si>
  <si>
    <t>Montáž litinových tvarovek odbočných hrdlových otevřený výkop s integrovaným těsněním DN 150</t>
  </si>
  <si>
    <t>1917734143</t>
  </si>
  <si>
    <t>Montáž litinových tvarovek na potrubí litinovém tlakovém odbočných na potrubí z trub hrdlových v otevřeném výkopu, kanálu nebo v šachtě s integrovaným těsněním DN 150</t>
  </si>
  <si>
    <t>1+1</t>
  </si>
  <si>
    <t>76</t>
  </si>
  <si>
    <t>55253755</t>
  </si>
  <si>
    <t>tvarovka hrdlová s přírubovou odbočkou z tvárné litiny,práškový epoxid tl 250µm MMA-kus DN 150/50</t>
  </si>
  <si>
    <t>730525923</t>
  </si>
  <si>
    <t>77</t>
  </si>
  <si>
    <t>55253756</t>
  </si>
  <si>
    <t>tvarovka hrdlová s přírubovou odbočkou z tvárné litiny,práškový epoxid tl 250µm MMA-kus DN 150/80</t>
  </si>
  <si>
    <t>1633273863</t>
  </si>
  <si>
    <t>78</t>
  </si>
  <si>
    <t>857351131</t>
  </si>
  <si>
    <t>Montáž litinových tvarovek jednoosých hrdlových otevřený výkop s integrovaným těsněním DN 200</t>
  </si>
  <si>
    <t>274261422</t>
  </si>
  <si>
    <t>Montáž litinových tvarovek na potrubí litinovém tlakovém jednoosých na potrubí z trub hrdlových v otevřeném výkopu, kanálu nebo v šachtě s integrovaným těsněním DN 200</t>
  </si>
  <si>
    <t>2+1+1</t>
  </si>
  <si>
    <t>79</t>
  </si>
  <si>
    <t>55253944</t>
  </si>
  <si>
    <t>koleno hrdlové z tvárné litiny,práškový epoxid tl 250µm MMK-kus DN 200-45°</t>
  </si>
  <si>
    <t>-909057082</t>
  </si>
  <si>
    <t>80</t>
  </si>
  <si>
    <t>HWL.797420000016</t>
  </si>
  <si>
    <t>SYNOFLEX - SPOJKA 200 (198-230)</t>
  </si>
  <si>
    <t>586079718</t>
  </si>
  <si>
    <t>81</t>
  </si>
  <si>
    <t>HWL.797420015016</t>
  </si>
  <si>
    <t>SYNOFLEX - SPOJKA REDUKOVANÁ 200/150  (198-230/155-192)</t>
  </si>
  <si>
    <t>-24752540</t>
  </si>
  <si>
    <t>82</t>
  </si>
  <si>
    <t>857352122</t>
  </si>
  <si>
    <t>Montáž litinových tvarovek jednoosých přírubových otevřený výkop DN 200</t>
  </si>
  <si>
    <t>-631664175</t>
  </si>
  <si>
    <t>Montáž litinových tvarovek na potrubí litinovém tlakovém jednoosých na potrubí z trub přírubových v otevřeném výkopu, kanálu nebo v šachtě DN 200</t>
  </si>
  <si>
    <t>83</t>
  </si>
  <si>
    <t>55253620</t>
  </si>
  <si>
    <t>přechod přírubový,práškový epoxid tl 250µm FFR-kus litinový DN 200/100</t>
  </si>
  <si>
    <t>-1408131164</t>
  </si>
  <si>
    <t>84</t>
  </si>
  <si>
    <t>55253653</t>
  </si>
  <si>
    <t>přechod přírubový,práškový epoxid tl 250µm FFR-kus litinový DN 200/150</t>
  </si>
  <si>
    <t>-1427454535</t>
  </si>
  <si>
    <t>85</t>
  </si>
  <si>
    <t>55253493</t>
  </si>
  <si>
    <t>tvarovka přírubová litinová s hladkým koncem,práškový epoxid tl 250µm F-kus DN 200</t>
  </si>
  <si>
    <t>-2053002629</t>
  </si>
  <si>
    <t>86</t>
  </si>
  <si>
    <t>857354122</t>
  </si>
  <si>
    <t>Montáž litinových tvarovek odbočných přírubových otevřený výkop DN 200</t>
  </si>
  <si>
    <t>-1834911412</t>
  </si>
  <si>
    <t>Montáž litinových tvarovek na potrubí litinovém tlakovém odbočných na potrubí z trub přírubových v otevřeném výkopu, kanálu nebo v šachtě DN 200</t>
  </si>
  <si>
    <t>87</t>
  </si>
  <si>
    <t>55253536</t>
  </si>
  <si>
    <t>tvarovka přírubová litinová vodovodní s přírubovou odbočkou PN10 T-kus DN 200/200</t>
  </si>
  <si>
    <t>822557461</t>
  </si>
  <si>
    <t>88</t>
  </si>
  <si>
    <t>891213321</t>
  </si>
  <si>
    <t>Montáž ventilů vodovodních odvzdušňovacích přírubových DN 50</t>
  </si>
  <si>
    <t>337726834</t>
  </si>
  <si>
    <t>Montáž vodovodních armatur na potrubí ventilů odvzdušňovacích nebo zavzdušňovacích mechanických a plovákových přírubových na venkovních řadech DN 50</t>
  </si>
  <si>
    <t>89</t>
  </si>
  <si>
    <t>HWL.982205012516</t>
  </si>
  <si>
    <t>HYDRANT ODVZDUŠŇOVACÍ PN 1-16 1305/50</t>
  </si>
  <si>
    <t>717409038</t>
  </si>
  <si>
    <t>90</t>
  </si>
  <si>
    <t>HWL.179000000099</t>
  </si>
  <si>
    <t>VÍČKO K POKLOPU 1790</t>
  </si>
  <si>
    <t>-1639405810</t>
  </si>
  <si>
    <t>91</t>
  </si>
  <si>
    <t>891241111</t>
  </si>
  <si>
    <t>Montáž vodovodních šoupátek otevřený výkop DN 80</t>
  </si>
  <si>
    <t>1856044122</t>
  </si>
  <si>
    <t>Montáž vodovodních armatur na potrubí šoupátek nebo klapek uzavíracích v otevřeném výkopu nebo v šachtách s osazením zemní soupravy (bez poklopů) DN 80</t>
  </si>
  <si>
    <t>92</t>
  </si>
  <si>
    <t>HWL.400308000016</t>
  </si>
  <si>
    <t>ŠOUPĚ E3 PŘÍRUBOVÉ KRÁTKÉ 80</t>
  </si>
  <si>
    <t>-1727909562</t>
  </si>
  <si>
    <t>93</t>
  </si>
  <si>
    <t>HWL.950205010003</t>
  </si>
  <si>
    <t>SOUPRAVA ZEMNÍ TELESKOPICKÁ E2-1,3 -1,8 50-100 (1,3-1,8m)</t>
  </si>
  <si>
    <t>-1923561372</t>
  </si>
  <si>
    <t>94</t>
  </si>
  <si>
    <t>891247111</t>
  </si>
  <si>
    <t>Montáž hydrantů podzemních DN 80</t>
  </si>
  <si>
    <t>1204314789</t>
  </si>
  <si>
    <t>Montáž vodovodních armatur na potrubí hydrantů podzemních (bez osazení poklopů) DN 80</t>
  </si>
  <si>
    <t>95</t>
  </si>
  <si>
    <t>HWL.K24008015016</t>
  </si>
  <si>
    <t>HYDRANT DUO PODZEMNÍ 80/1,5 m</t>
  </si>
  <si>
    <t>604870611</t>
  </si>
  <si>
    <t>96</t>
  </si>
  <si>
    <t>348200000000_1</t>
  </si>
  <si>
    <t>HYDRANTOVÁ DRENÁŽ</t>
  </si>
  <si>
    <t>-806396850</t>
  </si>
  <si>
    <t>97</t>
  </si>
  <si>
    <t>891261111</t>
  </si>
  <si>
    <t>Montáž vodovodních šoupátek otevřený výkop DN 100</t>
  </si>
  <si>
    <t>-2094355867</t>
  </si>
  <si>
    <t>Montáž vodovodních armatur na potrubí šoupátek nebo klapek uzavíracích v otevřeném výkopu nebo v šachtách s osazením zemní soupravy (bez poklopů) DN 100</t>
  </si>
  <si>
    <t>98</t>
  </si>
  <si>
    <t>HWL.400310000016</t>
  </si>
  <si>
    <t>ŠOUPĚ E3 PŘÍRUBOVÉ KRÁTKÉ 100</t>
  </si>
  <si>
    <t>1306690882</t>
  </si>
  <si>
    <t>99</t>
  </si>
  <si>
    <t>-597853494</t>
  </si>
  <si>
    <t>100</t>
  </si>
  <si>
    <t>891311112</t>
  </si>
  <si>
    <t>Montáž vodovodních šoupátek otevřený výkop DN 150</t>
  </si>
  <si>
    <t>1002793061</t>
  </si>
  <si>
    <t>Montáž vodovodních armatur na potrubí šoupátek nebo klapek uzavíracích v otevřeném výkopu nebo v šachtách s osazením zemní soupravy (bez poklopů) DN 150</t>
  </si>
  <si>
    <t>101</t>
  </si>
  <si>
    <t>HWL.400315000016</t>
  </si>
  <si>
    <t>ŠOUPĚ E3 PŘÍRUBOVÉ KRÁTKÉ 150</t>
  </si>
  <si>
    <t>-1607274908</t>
  </si>
  <si>
    <t>102</t>
  </si>
  <si>
    <t>HWL.950212515003</t>
  </si>
  <si>
    <t>SOUPRAVA ZEMNÍ TELESKOPICKÁ E2-1,3 -1,8 125-150 (1,3-1,8m)</t>
  </si>
  <si>
    <t>-502588498</t>
  </si>
  <si>
    <t>103</t>
  </si>
  <si>
    <t>891351112</t>
  </si>
  <si>
    <t>Montáž vodovodních šoupátek otevřený výkop DN 200</t>
  </si>
  <si>
    <t>-821740182</t>
  </si>
  <si>
    <t>Montáž vodovodních armatur na potrubí šoupátek nebo klapek uzavíracích v otevřeném výkopu nebo v šachtách s osazením zemní soupravy (bez poklopů) DN 200</t>
  </si>
  <si>
    <t>104</t>
  </si>
  <si>
    <t>HWL.400220000010</t>
  </si>
  <si>
    <t>ŠOUPĚ E2 PŘÍRUBOVÉ KRÁTKÉ 200</t>
  </si>
  <si>
    <t>-1022741643</t>
  </si>
  <si>
    <t>105</t>
  </si>
  <si>
    <t>HWL.950220000003</t>
  </si>
  <si>
    <t>SOUPRAVA ZEMNÍ TELESKOPICKÁ E2-1,35-1,8 200 (1,3-1,8m)</t>
  </si>
  <si>
    <t>-889346918</t>
  </si>
  <si>
    <t>106</t>
  </si>
  <si>
    <t>892271111</t>
  </si>
  <si>
    <t>Tlaková zkouška vodou potrubí DN 100 nebo 125</t>
  </si>
  <si>
    <t>-1797513815</t>
  </si>
  <si>
    <t>Tlakové zkoušky vodou na potrubí DN 100 nebo 125</t>
  </si>
  <si>
    <t>př.č.D.1.01</t>
  </si>
  <si>
    <t>20,0</t>
  </si>
  <si>
    <t>107</t>
  </si>
  <si>
    <t>892273122</t>
  </si>
  <si>
    <t>Proplach a dezinfekce vodovodního potrubí DN od 80 do 125</t>
  </si>
  <si>
    <t>-989047638</t>
  </si>
  <si>
    <t>108</t>
  </si>
  <si>
    <t>892351111</t>
  </si>
  <si>
    <t>Tlaková zkouška vodou potrubí DN 150 nebo 200</t>
  </si>
  <si>
    <t>90066651</t>
  </si>
  <si>
    <t>Tlakové zkoušky vodou na potrubí DN 150 nebo 200</t>
  </si>
  <si>
    <t>60,0</t>
  </si>
  <si>
    <t>109</t>
  </si>
  <si>
    <t>892353122</t>
  </si>
  <si>
    <t>Proplach a dezinfekce vodovodního potrubí DN 150 nebo 200</t>
  </si>
  <si>
    <t>1709258498</t>
  </si>
  <si>
    <t>100,0</t>
  </si>
  <si>
    <t>110</t>
  </si>
  <si>
    <t>892372111</t>
  </si>
  <si>
    <t>Zabezpečení konců potrubí DN do 300 při tlakových zkouškách vodou</t>
  </si>
  <si>
    <t>237648474</t>
  </si>
  <si>
    <t>Tlakové zkoušky vodou zabezpečení konců potrubí při tlakových zkouškách DN do 300</t>
  </si>
  <si>
    <t>111</t>
  </si>
  <si>
    <t>899102211</t>
  </si>
  <si>
    <t>Demontáž poklopů litinových nebo ocelových včetně rámů hmotnosti přes 50 do 100 kg</t>
  </si>
  <si>
    <t>-1192031656</t>
  </si>
  <si>
    <t>Demontáž poklopů litinových a ocelových včetně rámů, hmotnosti jednotlivě přes 50 do 100 Kg</t>
  </si>
  <si>
    <t>112</t>
  </si>
  <si>
    <t>890211811</t>
  </si>
  <si>
    <t>Bourání šachet z prostého betonu ručně obestavěného prostoru do 1,5 m3</t>
  </si>
  <si>
    <t>-1176047283</t>
  </si>
  <si>
    <t>Bourání šachet a jímek ručně velikosti obestavěného prostoru do 1,5 m3 z prostého betonu</t>
  </si>
  <si>
    <t>Poznámka k položce:_x000D_
Odstrané šachtového kónusu a zasypání šachty</t>
  </si>
  <si>
    <t>(3,14*0,95*0,95*0,6)-(3,14*0,8*0,8*0,6)</t>
  </si>
  <si>
    <t>113</t>
  </si>
  <si>
    <t>899401112</t>
  </si>
  <si>
    <t>Osazení poklopů uličních litinových šoupátkových</t>
  </si>
  <si>
    <t>1652275125</t>
  </si>
  <si>
    <t>Osazení poklopů uličních s pevným rámem litinových šoupátkových</t>
  </si>
  <si>
    <t>114</t>
  </si>
  <si>
    <t>42291352</t>
  </si>
  <si>
    <t>poklop litinový šoupátkový pro zemní soupravy osazení do terénu a do vozovky</t>
  </si>
  <si>
    <t>1017304805</t>
  </si>
  <si>
    <t>115</t>
  </si>
  <si>
    <t>42210050</t>
  </si>
  <si>
    <t>deska podkladová uličního poklopu litinového šoupatového</t>
  </si>
  <si>
    <t>720639729</t>
  </si>
  <si>
    <t>116</t>
  </si>
  <si>
    <t>899401113</t>
  </si>
  <si>
    <t>Osazení poklopů uličních litinových hydrantových</t>
  </si>
  <si>
    <t>-1790384938</t>
  </si>
  <si>
    <t>Osazení poklopů uličních s pevným rámem litinových hydrantových</t>
  </si>
  <si>
    <t>117</t>
  </si>
  <si>
    <t>42291452</t>
  </si>
  <si>
    <t>poklop litinový hydrantový DN 80</t>
  </si>
  <si>
    <t>-1289157601</t>
  </si>
  <si>
    <t>118</t>
  </si>
  <si>
    <t>42210052</t>
  </si>
  <si>
    <t>deska podkladová uličního poklopu litinového hydrantového</t>
  </si>
  <si>
    <t>-1753022888</t>
  </si>
  <si>
    <t>119</t>
  </si>
  <si>
    <t>899712111</t>
  </si>
  <si>
    <t>Orientační tabulky na zdivu</t>
  </si>
  <si>
    <t>-1545324495</t>
  </si>
  <si>
    <t>Orientační tabulky na vodovodních a kanalizačních řadech na zdivu</t>
  </si>
  <si>
    <t>120</t>
  </si>
  <si>
    <t>562890400</t>
  </si>
  <si>
    <t>tabule orientační z plastu velká</t>
  </si>
  <si>
    <t>-2130641564</t>
  </si>
  <si>
    <t>121</t>
  </si>
  <si>
    <t>899721111</t>
  </si>
  <si>
    <t>Signalizační vodič DN do 150 mm na potrubí</t>
  </si>
  <si>
    <t>-759456520</t>
  </si>
  <si>
    <t>Signalizační vodič na potrubí DN do 150 mm</t>
  </si>
  <si>
    <t>65,0</t>
  </si>
  <si>
    <t>16,0</t>
  </si>
  <si>
    <t>122</t>
  </si>
  <si>
    <t>899722113</t>
  </si>
  <si>
    <t>Krytí potrubí z plastů výstražnou fólií z PVC přes 25 do 34cm</t>
  </si>
  <si>
    <t>-873738615</t>
  </si>
  <si>
    <t>Krytí potrubí z plastů výstražnou fólií z PVC šířky přes 25 do 34 cm</t>
  </si>
  <si>
    <t>123</t>
  </si>
  <si>
    <t>309856300_2R</t>
  </si>
  <si>
    <t>Příplatek za nerezové šrouby a izolační bandáž spojů</t>
  </si>
  <si>
    <t>kpl</t>
  </si>
  <si>
    <t>1041047537</t>
  </si>
  <si>
    <t>výkr.č.D.1.05, D.1.06</t>
  </si>
  <si>
    <t>124</t>
  </si>
  <si>
    <t>899911111_1E</t>
  </si>
  <si>
    <t>Osazení analogových radiofrekvenčních markerů</t>
  </si>
  <si>
    <t>ks</t>
  </si>
  <si>
    <t>-307976490</t>
  </si>
  <si>
    <t>Poznámka k položce:_x000D_
připojení plastovou páskou</t>
  </si>
  <si>
    <t>125</t>
  </si>
  <si>
    <t>2R</t>
  </si>
  <si>
    <t>Podzemní marker MAR 100-LQ provodovodní  potrubí 145,7 kHz</t>
  </si>
  <si>
    <t>-1199071527</t>
  </si>
  <si>
    <t>Poznámka k položce:_x000D_
materiál dodá VAK pardubice</t>
  </si>
  <si>
    <t>Ostatní konstrukce a práce-bourání</t>
  </si>
  <si>
    <t>126</t>
  </si>
  <si>
    <t>916241213</t>
  </si>
  <si>
    <t>Osazení obrubníku kamenného stojatého s boční opěrou do lože z betonu prostého</t>
  </si>
  <si>
    <t>-47529110</t>
  </si>
  <si>
    <t>Osazení obrubníku kamenného se zřízením lože, s vyplněním a zatřením spár cementovou maltou stojatého s boční opěrou z betonu prostého, do lože z betonu prostého</t>
  </si>
  <si>
    <t>127</t>
  </si>
  <si>
    <t>58380374</t>
  </si>
  <si>
    <t>obrubník kamenný žulový přímý 1000x120x250mm</t>
  </si>
  <si>
    <t>1854362159</t>
  </si>
  <si>
    <t>Poznámka k položce:_x000D_
Hmotnost: 82 kg/bm</t>
  </si>
  <si>
    <t>128</t>
  </si>
  <si>
    <t>919112233</t>
  </si>
  <si>
    <t>Řezání spár pro vytvoření komůrky š 20 mm hl 40 mm pro těsnící zálivku v živičném krytu</t>
  </si>
  <si>
    <t>-85206911</t>
  </si>
  <si>
    <t>Řezání dilatačních spár v živičném krytu vytvoření komůrky pro těsnící zálivku šířky 20 mm, hloubky 40 mm</t>
  </si>
  <si>
    <t xml:space="preserve">př.č. C.3, </t>
  </si>
  <si>
    <t>30,0</t>
  </si>
  <si>
    <t>129</t>
  </si>
  <si>
    <t>919121132</t>
  </si>
  <si>
    <t>Těsnění spár zálivkou za studena pro komůrky š 20 mm hl 40 mm s těsnicím profilem</t>
  </si>
  <si>
    <t>1004359529</t>
  </si>
  <si>
    <t>Utěsnění dilatačních spár zálivkou za studena v cementobetonovém nebo živičném krytu včetně adhezního nátěru s těsnicím profilem pod zálivkou, pro komůrky šířky 20 mm, hloubky 40 mm</t>
  </si>
  <si>
    <t>130</t>
  </si>
  <si>
    <t>919735112</t>
  </si>
  <si>
    <t>Řezání stávajícího živičného krytu hl přes 50 do 100 mm</t>
  </si>
  <si>
    <t>1462687072</t>
  </si>
  <si>
    <t>Řezání stávajícího živičného krytu nebo podkladu hloubky přes 50 do 100 mm</t>
  </si>
  <si>
    <t>997</t>
  </si>
  <si>
    <t>Přesun sutě</t>
  </si>
  <si>
    <t>131</t>
  </si>
  <si>
    <t>997006512</t>
  </si>
  <si>
    <t>Vodorovné doprava suti s naložením a složením na skládku přes 100 m do 1 km</t>
  </si>
  <si>
    <t>375964490</t>
  </si>
  <si>
    <t>Vodorovná doprava suti na skládku s naložením na dopravní prostředek a složením přes 100 m do 1 km</t>
  </si>
  <si>
    <t>132</t>
  </si>
  <si>
    <t>997006519</t>
  </si>
  <si>
    <t>Příplatek k vodorovnému přemístění suti na skládku ZKD 1 km přes 1 km</t>
  </si>
  <si>
    <t>-191122169</t>
  </si>
  <si>
    <t>Vodorovná doprava suti na skládku Příplatek k ceně -6512 za každý další i započatý 1 km</t>
  </si>
  <si>
    <t>62,295*7 'Přepočtené koeficientem množství</t>
  </si>
  <si>
    <t>133</t>
  </si>
  <si>
    <t>997006551</t>
  </si>
  <si>
    <t>Hrubé urovnání suti na skládce bez zhutnění</t>
  </si>
  <si>
    <t>643946872</t>
  </si>
  <si>
    <t>134</t>
  </si>
  <si>
    <t>997221861</t>
  </si>
  <si>
    <t>Poplatek za uložení na recyklační skládce (skládkovné) stavebního odpadu z prostého betonu pod kódem 17 01 01</t>
  </si>
  <si>
    <t>2141647360</t>
  </si>
  <si>
    <t>Poplatek za uložení stavebního odpadu na recyklační skládce (skládkovné) z prostého betonu zatříděného do Katalogu odpadů pod kódem 17 01 01</t>
  </si>
  <si>
    <t>3,098+18,769+1,435+0,871</t>
  </si>
  <si>
    <t>135</t>
  </si>
  <si>
    <t>997221873</t>
  </si>
  <si>
    <t>Poplatek za uložení na recyklační skládce (skládkovné) stavebního odpadu zeminy a kamení zatříděného do Katalogu odpadů pod kódem 17 05 04</t>
  </si>
  <si>
    <t>1996652639</t>
  </si>
  <si>
    <t>1,008+13,2</t>
  </si>
  <si>
    <t>136</t>
  </si>
  <si>
    <t>997221875</t>
  </si>
  <si>
    <t>Poplatek za uložení na recyklační skládce (skládkovné) stavebního odpadu asfaltového bez obsahu dehtu zatříděného do Katalogu odpadů pod kódem 17 03 02</t>
  </si>
  <si>
    <t>-210729763</t>
  </si>
  <si>
    <t>Poplatek za uložení stavebního odpadu na recyklační skládce (skládkovné) asfaltového bez obsahu dehtu zatříděného do Katalogu odpadů pod kódem 17 03 02</t>
  </si>
  <si>
    <t>8,085+15,73</t>
  </si>
  <si>
    <t>137</t>
  </si>
  <si>
    <t>997221873_1R</t>
  </si>
  <si>
    <t>Litina poklopy - suť</t>
  </si>
  <si>
    <t>-1164687180</t>
  </si>
  <si>
    <t>0,1</t>
  </si>
  <si>
    <t>998</t>
  </si>
  <si>
    <t>Přesun hmot</t>
  </si>
  <si>
    <t>138</t>
  </si>
  <si>
    <t>998273102</t>
  </si>
  <si>
    <t>Přesun hmot pro trubní vedení z trub litinových otevřený výkop</t>
  </si>
  <si>
    <t>CS ÚRS 2024 02</t>
  </si>
  <si>
    <t>-1326711047</t>
  </si>
  <si>
    <t>Přesun hmot pro trubní vedení hloubené z trub litinových pro vodovody nebo kanalizace v otevřeném výkopu dopravní vzdálenost do 15 m</t>
  </si>
  <si>
    <t>860-10 - VON 01 -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</si>
  <si>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</si>
  <si>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</si>
  <si>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</si>
  <si>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</si>
  <si>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</si>
  <si>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</si>
  <si>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</si>
  <si>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</si>
  <si>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</si>
  <si>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</si>
  <si>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</si>
  <si>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</si>
  <si>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soubor</t>
  </si>
  <si>
    <t>CS ÚRS 2025 01</t>
  </si>
  <si>
    <t>1024</t>
  </si>
  <si>
    <t>1562493206</t>
  </si>
  <si>
    <t>větně zpětného protokolárního předání jejich správcům</t>
  </si>
  <si>
    <t>012344000</t>
  </si>
  <si>
    <t>Vytyčovací práce</t>
  </si>
  <si>
    <t>-372350986</t>
  </si>
  <si>
    <t>Poznámka k položce:_x000D_
vytyčení průběhu vedení vodovodu</t>
  </si>
  <si>
    <t>012414000</t>
  </si>
  <si>
    <t>Geometrický plán</t>
  </si>
  <si>
    <t>753816514</t>
  </si>
  <si>
    <t>Poznámka k položce:_x000D_
bude proveden v pěti vyhotoveních, včetně tabulky výměr pozemků dotčených věcným břemenem</t>
  </si>
  <si>
    <t>012444000</t>
  </si>
  <si>
    <t>Geodetické měření skutečného provedení stavby</t>
  </si>
  <si>
    <t>-278615819</t>
  </si>
  <si>
    <t xml:space="preserve">Zaměření provede, ověří a předá oprávněný zeměměřický inženýr. Zaměření bude provedeno dle směrnice VAK Pardubice. Bude předáno </t>
  </si>
  <si>
    <t>3x v tištěné formě a 1x v digitální formě</t>
  </si>
  <si>
    <t>013254000</t>
  </si>
  <si>
    <t>Dokumentace skutečného provedení stavby</t>
  </si>
  <si>
    <t>-866798981</t>
  </si>
  <si>
    <t>Poznámka k položce:_x000D_
Bube provedena ve třech vyhovodeních, včetně v digitální podobě</t>
  </si>
  <si>
    <t>VRN3</t>
  </si>
  <si>
    <t>Zařízení staveniště</t>
  </si>
  <si>
    <t>030001000</t>
  </si>
  <si>
    <t>-1934657927</t>
  </si>
  <si>
    <t>dle plánu zása organizace výstavby</t>
  </si>
  <si>
    <t>039002000</t>
  </si>
  <si>
    <t>Zrušení zařízení staveniště</t>
  </si>
  <si>
    <t>262428925</t>
  </si>
  <si>
    <t>VRN4</t>
  </si>
  <si>
    <t>Inženýrská činnost</t>
  </si>
  <si>
    <t>043134000</t>
  </si>
  <si>
    <t>Zkoušky zatěžovací</t>
  </si>
  <si>
    <t>CS ÚRS 2024 01</t>
  </si>
  <si>
    <t>196373731</t>
  </si>
  <si>
    <t>statické zatěžovací zkoušky</t>
  </si>
  <si>
    <t>VRN5</t>
  </si>
  <si>
    <t>Finanční náklady</t>
  </si>
  <si>
    <t>053002000</t>
  </si>
  <si>
    <t>Poplatky za zábory</t>
  </si>
  <si>
    <t>1932296696</t>
  </si>
  <si>
    <t>př C.3</t>
  </si>
  <si>
    <t>předpokládaná plochaxpočet dní</t>
  </si>
  <si>
    <t>600,0*30</t>
  </si>
  <si>
    <t>VRN7</t>
  </si>
  <si>
    <t>Provozní vlivy</t>
  </si>
  <si>
    <t>072103000</t>
  </si>
  <si>
    <t>Silniční provoz - projednání DIO a zajištění DIR</t>
  </si>
  <si>
    <t>1018826685</t>
  </si>
  <si>
    <t>072203000</t>
  </si>
  <si>
    <t>Silniční provoz - zajištění DIO (dopravní značení)</t>
  </si>
  <si>
    <t>722055038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</si>
</sst>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111</xdr:row>
      <xdr:rowOff>0</xdr:rowOff>
    </xdr:from>
    <xdr:to>
      <xdr:col>9</xdr:col>
      <xdr:colOff>1215390</xdr:colOff>
      <xdr:row>115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108</xdr:row>
      <xdr:rowOff>0</xdr:rowOff>
    </xdr:from>
    <xdr:to>
      <xdr:col>9</xdr:col>
      <xdr:colOff>1215390</xdr:colOff>
      <xdr:row>112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22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5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R5" s="19"/>
      <c r="BE5" s="182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R6" s="19"/>
      <c r="BE6" s="183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3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3"/>
      <c r="BS8" s="16" t="s">
        <v>6</v>
      </c>
    </row>
    <row r="9" spans="1:74" ht="14.45" customHeight="1">
      <c r="B9" s="19"/>
      <c r="AR9" s="19"/>
      <c r="BE9" s="183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3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3"/>
      <c r="BS11" s="16" t="s">
        <v>6</v>
      </c>
    </row>
    <row r="12" spans="1:74" ht="6.95" customHeight="1">
      <c r="B12" s="19"/>
      <c r="AR12" s="19"/>
      <c r="BE12" s="183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3"/>
      <c r="BS13" s="16" t="s">
        <v>6</v>
      </c>
    </row>
    <row r="14" spans="1:74" ht="12.75">
      <c r="B14" s="19"/>
      <c r="E14" s="188" t="s">
        <v>31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6" t="s">
        <v>28</v>
      </c>
      <c r="AN14" s="28" t="s">
        <v>31</v>
      </c>
      <c r="AR14" s="19"/>
      <c r="BE14" s="183"/>
      <c r="BS14" s="16" t="s">
        <v>6</v>
      </c>
    </row>
    <row r="15" spans="1:74" ht="6.95" customHeight="1">
      <c r="B15" s="19"/>
      <c r="AR15" s="19"/>
      <c r="BE15" s="183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3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83"/>
      <c r="BS17" s="16" t="s">
        <v>36</v>
      </c>
    </row>
    <row r="18" spans="2:71" ht="6.95" customHeight="1">
      <c r="B18" s="19"/>
      <c r="AR18" s="19"/>
      <c r="BE18" s="183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183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183"/>
      <c r="BS20" s="16" t="s">
        <v>36</v>
      </c>
    </row>
    <row r="21" spans="2:71" ht="6.95" customHeight="1">
      <c r="B21" s="19"/>
      <c r="AR21" s="19"/>
      <c r="BE21" s="183"/>
    </row>
    <row r="22" spans="2:71" ht="12" customHeight="1">
      <c r="B22" s="19"/>
      <c r="D22" s="26" t="s">
        <v>39</v>
      </c>
      <c r="AR22" s="19"/>
      <c r="BE22" s="183"/>
    </row>
    <row r="23" spans="2:71" ht="16.5" customHeight="1">
      <c r="B23" s="19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9"/>
      <c r="BE23" s="183"/>
    </row>
    <row r="24" spans="2:71" ht="6.95" customHeight="1">
      <c r="B24" s="19"/>
      <c r="AR24" s="19"/>
      <c r="BE24" s="183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3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1">
        <f>ROUND(AG94,2)</f>
        <v>0</v>
      </c>
      <c r="AL26" s="192"/>
      <c r="AM26" s="192"/>
      <c r="AN26" s="192"/>
      <c r="AO26" s="192"/>
      <c r="AR26" s="31"/>
      <c r="BE26" s="183"/>
    </row>
    <row r="27" spans="2:71" s="1" customFormat="1" ht="6.95" customHeight="1">
      <c r="B27" s="31"/>
      <c r="AR27" s="31"/>
      <c r="BE27" s="183"/>
    </row>
    <row r="28" spans="2:71" s="1" customFormat="1" ht="12.75">
      <c r="B28" s="31"/>
      <c r="L28" s="193" t="s">
        <v>41</v>
      </c>
      <c r="M28" s="193"/>
      <c r="N28" s="193"/>
      <c r="O28" s="193"/>
      <c r="P28" s="193"/>
      <c r="W28" s="193" t="s">
        <v>42</v>
      </c>
      <c r="X28" s="193"/>
      <c r="Y28" s="193"/>
      <c r="Z28" s="193"/>
      <c r="AA28" s="193"/>
      <c r="AB28" s="193"/>
      <c r="AC28" s="193"/>
      <c r="AD28" s="193"/>
      <c r="AE28" s="193"/>
      <c r="AK28" s="193" t="s">
        <v>43</v>
      </c>
      <c r="AL28" s="193"/>
      <c r="AM28" s="193"/>
      <c r="AN28" s="193"/>
      <c r="AO28" s="193"/>
      <c r="AR28" s="31"/>
      <c r="BE28" s="183"/>
    </row>
    <row r="29" spans="2:71" s="2" customFormat="1" ht="14.45" customHeight="1">
      <c r="B29" s="35"/>
      <c r="D29" s="26" t="s">
        <v>44</v>
      </c>
      <c r="F29" s="26" t="s">
        <v>45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5"/>
      <c r="BE29" s="184"/>
    </row>
    <row r="30" spans="2:71" s="2" customFormat="1" ht="14.45" customHeight="1">
      <c r="B30" s="35"/>
      <c r="F30" s="26" t="s">
        <v>46</v>
      </c>
      <c r="L30" s="196">
        <v>0.12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5"/>
      <c r="BE30" s="184"/>
    </row>
    <row r="31" spans="2:71" s="2" customFormat="1" ht="14.45" hidden="1" customHeight="1">
      <c r="B31" s="35"/>
      <c r="F31" s="26" t="s">
        <v>47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5"/>
      <c r="BE31" s="184"/>
    </row>
    <row r="32" spans="2:71" s="2" customFormat="1" ht="14.45" hidden="1" customHeight="1">
      <c r="B32" s="35"/>
      <c r="F32" s="26" t="s">
        <v>48</v>
      </c>
      <c r="L32" s="196">
        <v>0.12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5"/>
      <c r="BE32" s="184"/>
    </row>
    <row r="33" spans="2:57" s="2" customFormat="1" ht="14.45" hidden="1" customHeight="1">
      <c r="B33" s="35"/>
      <c r="F33" s="26" t="s">
        <v>49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5"/>
      <c r="BE33" s="184"/>
    </row>
    <row r="34" spans="2:57" s="1" customFormat="1" ht="6.95" customHeight="1">
      <c r="B34" s="31"/>
      <c r="AR34" s="31"/>
      <c r="BE34" s="183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197" t="s">
        <v>52</v>
      </c>
      <c r="Y35" s="198"/>
      <c r="Z35" s="198"/>
      <c r="AA35" s="198"/>
      <c r="AB35" s="198"/>
      <c r="AC35" s="38"/>
      <c r="AD35" s="38"/>
      <c r="AE35" s="38"/>
      <c r="AF35" s="38"/>
      <c r="AG35" s="38"/>
      <c r="AH35" s="38"/>
      <c r="AI35" s="38"/>
      <c r="AJ35" s="38"/>
      <c r="AK35" s="199">
        <f>SUM(AK26:AK33)</f>
        <v>0</v>
      </c>
      <c r="AL35" s="198"/>
      <c r="AM35" s="198"/>
      <c r="AN35" s="198"/>
      <c r="AO35" s="200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860</v>
      </c>
      <c r="AR84" s="47"/>
    </row>
    <row r="85" spans="1:91" s="4" customFormat="1" ht="36.950000000000003" customHeight="1">
      <c r="B85" s="48"/>
      <c r="C85" s="49" t="s">
        <v>16</v>
      </c>
      <c r="L85" s="201" t="str">
        <f>K6</f>
        <v>Rosice nad Labem u čp. 77 -  vodovod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Pardubice</v>
      </c>
      <c r="AI87" s="26" t="s">
        <v>22</v>
      </c>
      <c r="AM87" s="203" t="str">
        <f>IF(AN8= "","",AN8)</f>
        <v>30. 7. 2025</v>
      </c>
      <c r="AN87" s="203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Vodovody a kanalizace Pardubice a.s.</v>
      </c>
      <c r="AI89" s="26" t="s">
        <v>32</v>
      </c>
      <c r="AM89" s="204" t="str">
        <f>IF(E17="","",E17)</f>
        <v>VK PROJEKT, spol. s r.o.</v>
      </c>
      <c r="AN89" s="205"/>
      <c r="AO89" s="205"/>
      <c r="AP89" s="205"/>
      <c r="AR89" s="31"/>
      <c r="AS89" s="206" t="s">
        <v>60</v>
      </c>
      <c r="AT89" s="207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04" t="str">
        <f>IF(E20="","",E20)</f>
        <v>Ladislav Konvalina</v>
      </c>
      <c r="AN90" s="205"/>
      <c r="AO90" s="205"/>
      <c r="AP90" s="205"/>
      <c r="AR90" s="31"/>
      <c r="AS90" s="208"/>
      <c r="AT90" s="209"/>
      <c r="BD90" s="55"/>
    </row>
    <row r="91" spans="1:91" s="1" customFormat="1" ht="10.9" customHeight="1">
      <c r="B91" s="31"/>
      <c r="AR91" s="31"/>
      <c r="AS91" s="208"/>
      <c r="AT91" s="209"/>
      <c r="BD91" s="55"/>
    </row>
    <row r="92" spans="1:91" s="1" customFormat="1" ht="29.25" customHeight="1">
      <c r="B92" s="31"/>
      <c r="C92" s="210" t="s">
        <v>61</v>
      </c>
      <c r="D92" s="211"/>
      <c r="E92" s="211"/>
      <c r="F92" s="211"/>
      <c r="G92" s="211"/>
      <c r="H92" s="56"/>
      <c r="I92" s="212" t="s">
        <v>62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63</v>
      </c>
      <c r="AH92" s="211"/>
      <c r="AI92" s="211"/>
      <c r="AJ92" s="211"/>
      <c r="AK92" s="211"/>
      <c r="AL92" s="211"/>
      <c r="AM92" s="211"/>
      <c r="AN92" s="212" t="s">
        <v>64</v>
      </c>
      <c r="AO92" s="211"/>
      <c r="AP92" s="214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8">
        <f>ROUND(SUM(AG95:AG96),2)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A95" s="73" t="s">
        <v>84</v>
      </c>
      <c r="B95" s="74"/>
      <c r="C95" s="75"/>
      <c r="D95" s="217" t="s">
        <v>85</v>
      </c>
      <c r="E95" s="217"/>
      <c r="F95" s="217"/>
      <c r="G95" s="217"/>
      <c r="H95" s="217"/>
      <c r="I95" s="76"/>
      <c r="J95" s="217" t="s">
        <v>86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'860-01 - IO 01 - Vodovodn...'!J30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77" t="s">
        <v>87</v>
      </c>
      <c r="AR95" s="74"/>
      <c r="AS95" s="78">
        <v>0</v>
      </c>
      <c r="AT95" s="79">
        <f>ROUND(SUM(AV95:AW95),2)</f>
        <v>0</v>
      </c>
      <c r="AU95" s="80">
        <f>'860-01 - IO 01 - Vodovodn...'!P125</f>
        <v>0</v>
      </c>
      <c r="AV95" s="79">
        <f>'860-01 - IO 01 - Vodovodn...'!J33</f>
        <v>0</v>
      </c>
      <c r="AW95" s="79">
        <f>'860-01 - IO 01 - Vodovodn...'!J34</f>
        <v>0</v>
      </c>
      <c r="AX95" s="79">
        <f>'860-01 - IO 01 - Vodovodn...'!J35</f>
        <v>0</v>
      </c>
      <c r="AY95" s="79">
        <f>'860-01 - IO 01 - Vodovodn...'!J36</f>
        <v>0</v>
      </c>
      <c r="AZ95" s="79">
        <f>'860-01 - IO 01 - Vodovodn...'!F33</f>
        <v>0</v>
      </c>
      <c r="BA95" s="79">
        <f>'860-01 - IO 01 - Vodovodn...'!F34</f>
        <v>0</v>
      </c>
      <c r="BB95" s="79">
        <f>'860-01 - IO 01 - Vodovodn...'!F35</f>
        <v>0</v>
      </c>
      <c r="BC95" s="79">
        <f>'860-01 - IO 01 - Vodovodn...'!F36</f>
        <v>0</v>
      </c>
      <c r="BD95" s="81">
        <f>'860-01 - IO 01 - Vodovodn...'!F37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6" customFormat="1" ht="16.5" customHeight="1">
      <c r="A96" s="73" t="s">
        <v>84</v>
      </c>
      <c r="B96" s="74"/>
      <c r="C96" s="75"/>
      <c r="D96" s="217" t="s">
        <v>91</v>
      </c>
      <c r="E96" s="217"/>
      <c r="F96" s="217"/>
      <c r="G96" s="217"/>
      <c r="H96" s="217"/>
      <c r="I96" s="76"/>
      <c r="J96" s="217" t="s">
        <v>92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5">
        <f>'860-10 - VON 01 - Vedlejš...'!J30</f>
        <v>0</v>
      </c>
      <c r="AH96" s="216"/>
      <c r="AI96" s="216"/>
      <c r="AJ96" s="216"/>
      <c r="AK96" s="216"/>
      <c r="AL96" s="216"/>
      <c r="AM96" s="216"/>
      <c r="AN96" s="215">
        <f>SUM(AG96,AT96)</f>
        <v>0</v>
      </c>
      <c r="AO96" s="216"/>
      <c r="AP96" s="216"/>
      <c r="AQ96" s="77" t="s">
        <v>93</v>
      </c>
      <c r="AR96" s="74"/>
      <c r="AS96" s="83">
        <v>0</v>
      </c>
      <c r="AT96" s="84">
        <f>ROUND(SUM(AV96:AW96),2)</f>
        <v>0</v>
      </c>
      <c r="AU96" s="85">
        <f>'860-10 - VON 01 - Vedlejš...'!P122</f>
        <v>0</v>
      </c>
      <c r="AV96" s="84">
        <f>'860-10 - VON 01 - Vedlejš...'!J33</f>
        <v>0</v>
      </c>
      <c r="AW96" s="84">
        <f>'860-10 - VON 01 - Vedlejš...'!J34</f>
        <v>0</v>
      </c>
      <c r="AX96" s="84">
        <f>'860-10 - VON 01 - Vedlejš...'!J35</f>
        <v>0</v>
      </c>
      <c r="AY96" s="84">
        <f>'860-10 - VON 01 - Vedlejš...'!J36</f>
        <v>0</v>
      </c>
      <c r="AZ96" s="84">
        <f>'860-10 - VON 01 - Vedlejš...'!F33</f>
        <v>0</v>
      </c>
      <c r="BA96" s="84">
        <f>'860-10 - VON 01 - Vedlejš...'!F34</f>
        <v>0</v>
      </c>
      <c r="BB96" s="84">
        <f>'860-10 - VON 01 - Vedlejš...'!F35</f>
        <v>0</v>
      </c>
      <c r="BC96" s="84">
        <f>'860-10 - VON 01 - Vedlejš...'!F36</f>
        <v>0</v>
      </c>
      <c r="BD96" s="86">
        <f>'860-10 - VON 01 - Vedlejš...'!F37</f>
        <v>0</v>
      </c>
      <c r="BT96" s="82" t="s">
        <v>88</v>
      </c>
      <c r="BV96" s="82" t="s">
        <v>82</v>
      </c>
      <c r="BW96" s="82" t="s">
        <v>94</v>
      </c>
      <c r="BX96" s="82" t="s">
        <v>5</v>
      </c>
      <c r="CL96" s="82" t="s">
        <v>1</v>
      </c>
      <c r="CM96" s="82" t="s">
        <v>90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cfUcuHRxbEPFYdzy85eaGnCAaDAM0c59knrOqS2WZjo3VR8Hi/Oqd2SqISWHmEEDaeXGXTh9oDWOsLAh2ekRdg==" saltValue="J/0cqymw8oR3dr1PyeS+mi79C5MM3JThGd57zt1bxl3NNvfVtFyg5fEBf82EMRITdQwrdFOvto5b2EEvWVpTv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60-01 - IO 01 - Vodovodn...'!C2" display="/" xr:uid="{00000000-0004-0000-0000-000000000000}"/>
    <hyperlink ref="A96" location="'860-10 - VON 01 - Vedlejš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56"/>
  <sheetViews>
    <sheetView showGridLines="0" tabSelected="1" topLeftCell="A107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0" t="str">
        <f>'Rekapitulace stavby'!K6</f>
        <v>Rosice nad Labem u čp. 77 -  vodovod</v>
      </c>
      <c r="F7" s="221"/>
      <c r="G7" s="221"/>
      <c r="H7" s="221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1" t="s">
        <v>97</v>
      </c>
      <c r="F9" s="222"/>
      <c r="G9" s="222"/>
      <c r="H9" s="22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30. 7. 2025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3" t="str">
        <f>'Rekapitulace stavby'!E14</f>
        <v>Vyplň údaj</v>
      </c>
      <c r="F18" s="185"/>
      <c r="G18" s="185"/>
      <c r="H18" s="185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0" t="s">
        <v>1</v>
      </c>
      <c r="F27" s="190"/>
      <c r="G27" s="190"/>
      <c r="H27" s="19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ROUND((SUM(BE125:BE1055)),  2)</f>
        <v>0</v>
      </c>
      <c r="I33" s="91">
        <v>0.21</v>
      </c>
      <c r="J33" s="90">
        <f>ROUND(((SUM(BE125:BE1055))*I33),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ROUND((SUM(BF125:BF1055)),  2)</f>
        <v>0</v>
      </c>
      <c r="I34" s="91">
        <v>0.12</v>
      </c>
      <c r="J34" s="90">
        <f>ROUND(((SUM(BF125:BF1055))*I34),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ROUND((SUM(BG125:BG1055)),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ROUND((SUM(BH125:BH1055)),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ROUND((SUM(BI125:BI1055)),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0" t="str">
        <f>E7</f>
        <v>Rosice nad Labem u čp. 77 -  vodovod</v>
      </c>
      <c r="F85" s="221"/>
      <c r="G85" s="221"/>
      <c r="H85" s="221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1" t="str">
        <f>E9</f>
        <v>860-01 - IO 01 - Vodovodní řady</v>
      </c>
      <c r="F87" s="222"/>
      <c r="G87" s="222"/>
      <c r="H87" s="22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30. 7. 2025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J125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104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105</v>
      </c>
      <c r="E99" s="109"/>
      <c r="F99" s="109"/>
      <c r="G99" s="109"/>
      <c r="H99" s="109"/>
      <c r="I99" s="109"/>
      <c r="J99" s="110">
        <f>J350</f>
        <v>0</v>
      </c>
      <c r="L99" s="107"/>
    </row>
    <row r="100" spans="2:12" s="9" customFormat="1" ht="19.899999999999999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J359</f>
        <v>0</v>
      </c>
      <c r="L100" s="107"/>
    </row>
    <row r="101" spans="2:12" s="9" customFormat="1" ht="19.899999999999999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J392</f>
        <v>0</v>
      </c>
      <c r="L101" s="107"/>
    </row>
    <row r="102" spans="2:12" s="9" customFormat="1" ht="19.899999999999999" customHeight="1">
      <c r="B102" s="107"/>
      <c r="D102" s="108" t="s">
        <v>108</v>
      </c>
      <c r="E102" s="109"/>
      <c r="F102" s="109"/>
      <c r="G102" s="109"/>
      <c r="H102" s="109"/>
      <c r="I102" s="109"/>
      <c r="J102" s="110">
        <f>J496</f>
        <v>0</v>
      </c>
      <c r="L102" s="107"/>
    </row>
    <row r="103" spans="2:12" s="9" customFormat="1" ht="19.899999999999999" customHeight="1">
      <c r="B103" s="107"/>
      <c r="D103" s="108" t="s">
        <v>109</v>
      </c>
      <c r="E103" s="109"/>
      <c r="F103" s="109"/>
      <c r="G103" s="109"/>
      <c r="H103" s="109"/>
      <c r="I103" s="109"/>
      <c r="J103" s="110">
        <f>J988</f>
        <v>0</v>
      </c>
      <c r="L103" s="107"/>
    </row>
    <row r="104" spans="2:12" s="9" customFormat="1" ht="19.899999999999999" customHeight="1">
      <c r="B104" s="107"/>
      <c r="D104" s="108" t="s">
        <v>110</v>
      </c>
      <c r="E104" s="109"/>
      <c r="F104" s="109"/>
      <c r="G104" s="109"/>
      <c r="H104" s="109"/>
      <c r="I104" s="109"/>
      <c r="J104" s="110">
        <f>J1033</f>
        <v>0</v>
      </c>
      <c r="L104" s="107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J1053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112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20" t="str">
        <f>E7</f>
        <v>Rosice nad Labem u čp. 77 -  vodovod</v>
      </c>
      <c r="F115" s="221"/>
      <c r="G115" s="221"/>
      <c r="H115" s="221"/>
      <c r="L115" s="31"/>
    </row>
    <row r="116" spans="2:65" s="1" customFormat="1" ht="12" customHeight="1">
      <c r="B116" s="31"/>
      <c r="C116" s="26" t="s">
        <v>96</v>
      </c>
      <c r="L116" s="31"/>
    </row>
    <row r="117" spans="2:65" s="1" customFormat="1" ht="16.5" customHeight="1">
      <c r="B117" s="31"/>
      <c r="E117" s="201" t="str">
        <f>E9</f>
        <v>860-01 - IO 01 - Vodovodní řady</v>
      </c>
      <c r="F117" s="222"/>
      <c r="G117" s="222"/>
      <c r="H117" s="222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>Pardubice</v>
      </c>
      <c r="I119" s="26" t="s">
        <v>22</v>
      </c>
      <c r="J119" s="51" t="str">
        <f>IF(J12="","",J12)</f>
        <v>30. 7. 2025</v>
      </c>
      <c r="L119" s="31"/>
    </row>
    <row r="120" spans="2:65" s="1" customFormat="1" ht="6.95" customHeight="1">
      <c r="B120" s="31"/>
      <c r="L120" s="31"/>
    </row>
    <row r="121" spans="2:65" s="1" customFormat="1" ht="25.7" customHeight="1">
      <c r="B121" s="31"/>
      <c r="C121" s="26" t="s">
        <v>24</v>
      </c>
      <c r="F121" s="24" t="str">
        <f>E15</f>
        <v>Vodovody a kanalizace Pardubice a.s.</v>
      </c>
      <c r="I121" s="26" t="s">
        <v>32</v>
      </c>
      <c r="J121" s="29" t="str">
        <f>E21</f>
        <v>VK PROJEKT, spol. s r.o.</v>
      </c>
      <c r="L121" s="31"/>
    </row>
    <row r="122" spans="2:65" s="1" customFormat="1" ht="15.2" customHeight="1">
      <c r="B122" s="31"/>
      <c r="C122" s="26" t="s">
        <v>30</v>
      </c>
      <c r="F122" s="24" t="str">
        <f>IF(E18="","",E18)</f>
        <v>Vyplň údaj</v>
      </c>
      <c r="I122" s="26" t="s">
        <v>37</v>
      </c>
      <c r="J122" s="29" t="str">
        <f>E24</f>
        <v>Ladislav Konvalina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113</v>
      </c>
      <c r="D124" s="113" t="s">
        <v>65</v>
      </c>
      <c r="E124" s="113" t="s">
        <v>61</v>
      </c>
      <c r="F124" s="113" t="s">
        <v>62</v>
      </c>
      <c r="G124" s="113" t="s">
        <v>114</v>
      </c>
      <c r="H124" s="113" t="s">
        <v>115</v>
      </c>
      <c r="I124" s="113" t="s">
        <v>116</v>
      </c>
      <c r="J124" s="113" t="s">
        <v>100</v>
      </c>
      <c r="K124" s="114" t="s">
        <v>117</v>
      </c>
      <c r="L124" s="111"/>
      <c r="M124" s="58" t="s">
        <v>1</v>
      </c>
      <c r="N124" s="59" t="s">
        <v>44</v>
      </c>
      <c r="O124" s="59" t="s">
        <v>118</v>
      </c>
      <c r="P124" s="59" t="s">
        <v>119</v>
      </c>
      <c r="Q124" s="59" t="s">
        <v>120</v>
      </c>
      <c r="R124" s="59" t="s">
        <v>121</v>
      </c>
      <c r="S124" s="59" t="s">
        <v>122</v>
      </c>
      <c r="T124" s="60" t="s">
        <v>123</v>
      </c>
    </row>
    <row r="125" spans="2:65" s="1" customFormat="1" ht="22.9" customHeight="1">
      <c r="B125" s="31"/>
      <c r="C125" s="63" t="s">
        <v>124</v>
      </c>
      <c r="J125" s="115">
        <f>BK125</f>
        <v>0</v>
      </c>
      <c r="L125" s="31"/>
      <c r="M125" s="61"/>
      <c r="N125" s="52"/>
      <c r="O125" s="52"/>
      <c r="P125" s="116">
        <f>P126</f>
        <v>0</v>
      </c>
      <c r="Q125" s="52"/>
      <c r="R125" s="116">
        <f>R126</f>
        <v>213.24742394</v>
      </c>
      <c r="S125" s="52"/>
      <c r="T125" s="117">
        <f>T126</f>
        <v>62.29545000000001</v>
      </c>
      <c r="AT125" s="16" t="s">
        <v>79</v>
      </c>
      <c r="AU125" s="16" t="s">
        <v>102</v>
      </c>
      <c r="BK125" s="118">
        <f>BK126</f>
        <v>0</v>
      </c>
    </row>
    <row r="126" spans="2:65" s="11" customFormat="1" ht="25.9" customHeight="1">
      <c r="B126" s="119"/>
      <c r="D126" s="120" t="s">
        <v>79</v>
      </c>
      <c r="E126" s="121" t="s">
        <v>125</v>
      </c>
      <c r="F126" s="121" t="s">
        <v>126</v>
      </c>
      <c r="I126" s="122"/>
      <c r="J126" s="123">
        <f>BK126</f>
        <v>0</v>
      </c>
      <c r="L126" s="119"/>
      <c r="M126" s="124"/>
      <c r="P126" s="125">
        <f>P127+P350+P359+P392+P496+P988+P1033+P1053</f>
        <v>0</v>
      </c>
      <c r="R126" s="125">
        <f>R127+R350+R359+R392+R496+R988+R1033+R1053</f>
        <v>213.24742394</v>
      </c>
      <c r="T126" s="126">
        <f>T127+T350+T359+T392+T496+T988+T1033+T1053</f>
        <v>62.29545000000001</v>
      </c>
      <c r="AR126" s="120" t="s">
        <v>88</v>
      </c>
      <c r="AT126" s="127" t="s">
        <v>79</v>
      </c>
      <c r="AU126" s="127" t="s">
        <v>80</v>
      </c>
      <c r="AY126" s="120" t="s">
        <v>127</v>
      </c>
      <c r="BK126" s="128">
        <f>BK127+BK350+BK359+BK392+BK496+BK988+BK1033+BK1053</f>
        <v>0</v>
      </c>
    </row>
    <row r="127" spans="2:65" s="11" customFormat="1" ht="22.9" customHeight="1">
      <c r="B127" s="119"/>
      <c r="D127" s="120" t="s">
        <v>79</v>
      </c>
      <c r="E127" s="129" t="s">
        <v>88</v>
      </c>
      <c r="F127" s="129" t="s">
        <v>128</v>
      </c>
      <c r="I127" s="122"/>
      <c r="J127" s="130">
        <f>BK127</f>
        <v>0</v>
      </c>
      <c r="L127" s="119"/>
      <c r="M127" s="124"/>
      <c r="P127" s="125">
        <f>SUM(P128:P349)</f>
        <v>0</v>
      </c>
      <c r="R127" s="125">
        <f>SUM(R128:R349)</f>
        <v>189.22740299999998</v>
      </c>
      <c r="T127" s="126">
        <f>SUM(T128:T349)</f>
        <v>61.324250000000006</v>
      </c>
      <c r="AR127" s="120" t="s">
        <v>88</v>
      </c>
      <c r="AT127" s="127" t="s">
        <v>79</v>
      </c>
      <c r="AU127" s="127" t="s">
        <v>88</v>
      </c>
      <c r="AY127" s="120" t="s">
        <v>127</v>
      </c>
      <c r="BK127" s="128">
        <f>SUM(BK128:BK349)</f>
        <v>0</v>
      </c>
    </row>
    <row r="128" spans="2:65" s="1" customFormat="1" ht="24.2" customHeight="1">
      <c r="B128" s="31"/>
      <c r="C128" s="131" t="s">
        <v>88</v>
      </c>
      <c r="D128" s="131" t="s">
        <v>129</v>
      </c>
      <c r="E128" s="132" t="s">
        <v>130</v>
      </c>
      <c r="F128" s="133" t="s">
        <v>131</v>
      </c>
      <c r="G128" s="134" t="s">
        <v>132</v>
      </c>
      <c r="H128" s="135">
        <v>10.5</v>
      </c>
      <c r="I128" s="136"/>
      <c r="J128" s="137">
        <f>ROUND(I128*H128,2)</f>
        <v>0</v>
      </c>
      <c r="K128" s="133" t="s">
        <v>133</v>
      </c>
      <c r="L128" s="31"/>
      <c r="M128" s="138" t="s">
        <v>1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0.29499999999999998</v>
      </c>
      <c r="T128" s="141">
        <f>S128*H128</f>
        <v>3.0974999999999997</v>
      </c>
      <c r="AR128" s="142" t="s">
        <v>134</v>
      </c>
      <c r="AT128" s="142" t="s">
        <v>129</v>
      </c>
      <c r="AU128" s="142" t="s">
        <v>90</v>
      </c>
      <c r="AY128" s="16" t="s">
        <v>127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88</v>
      </c>
      <c r="BK128" s="143">
        <f>ROUND(I128*H128,2)</f>
        <v>0</v>
      </c>
      <c r="BL128" s="16" t="s">
        <v>134</v>
      </c>
      <c r="BM128" s="142" t="s">
        <v>135</v>
      </c>
    </row>
    <row r="129" spans="2:65" s="1" customFormat="1" ht="29.25">
      <c r="B129" s="31"/>
      <c r="D129" s="144" t="s">
        <v>136</v>
      </c>
      <c r="F129" s="145" t="s">
        <v>137</v>
      </c>
      <c r="I129" s="146"/>
      <c r="L129" s="31"/>
      <c r="M129" s="147"/>
      <c r="T129" s="55"/>
      <c r="AT129" s="16" t="s">
        <v>136</v>
      </c>
      <c r="AU129" s="16" t="s">
        <v>90</v>
      </c>
    </row>
    <row r="130" spans="2:65" s="12" customFormat="1" ht="11.25">
      <c r="B130" s="148"/>
      <c r="D130" s="144" t="s">
        <v>138</v>
      </c>
      <c r="E130" s="149" t="s">
        <v>1</v>
      </c>
      <c r="F130" s="150" t="s">
        <v>139</v>
      </c>
      <c r="H130" s="149" t="s">
        <v>1</v>
      </c>
      <c r="I130" s="151"/>
      <c r="L130" s="148"/>
      <c r="M130" s="152"/>
      <c r="T130" s="153"/>
      <c r="AT130" s="149" t="s">
        <v>138</v>
      </c>
      <c r="AU130" s="149" t="s">
        <v>90</v>
      </c>
      <c r="AV130" s="12" t="s">
        <v>88</v>
      </c>
      <c r="AW130" s="12" t="s">
        <v>36</v>
      </c>
      <c r="AX130" s="12" t="s">
        <v>80</v>
      </c>
      <c r="AY130" s="149" t="s">
        <v>127</v>
      </c>
    </row>
    <row r="131" spans="2:65" s="12" customFormat="1" ht="11.25">
      <c r="B131" s="148"/>
      <c r="D131" s="144" t="s">
        <v>138</v>
      </c>
      <c r="E131" s="149" t="s">
        <v>1</v>
      </c>
      <c r="F131" s="150" t="s">
        <v>140</v>
      </c>
      <c r="H131" s="149" t="s">
        <v>1</v>
      </c>
      <c r="I131" s="151"/>
      <c r="L131" s="148"/>
      <c r="M131" s="152"/>
      <c r="T131" s="153"/>
      <c r="AT131" s="149" t="s">
        <v>138</v>
      </c>
      <c r="AU131" s="149" t="s">
        <v>90</v>
      </c>
      <c r="AV131" s="12" t="s">
        <v>88</v>
      </c>
      <c r="AW131" s="12" t="s">
        <v>36</v>
      </c>
      <c r="AX131" s="12" t="s">
        <v>80</v>
      </c>
      <c r="AY131" s="149" t="s">
        <v>127</v>
      </c>
    </row>
    <row r="132" spans="2:65" s="12" customFormat="1" ht="11.25">
      <c r="B132" s="148"/>
      <c r="D132" s="144" t="s">
        <v>138</v>
      </c>
      <c r="E132" s="149" t="s">
        <v>1</v>
      </c>
      <c r="F132" s="150" t="s">
        <v>141</v>
      </c>
      <c r="H132" s="149" t="s">
        <v>1</v>
      </c>
      <c r="I132" s="151"/>
      <c r="L132" s="148"/>
      <c r="M132" s="152"/>
      <c r="T132" s="153"/>
      <c r="AT132" s="149" t="s">
        <v>138</v>
      </c>
      <c r="AU132" s="149" t="s">
        <v>90</v>
      </c>
      <c r="AV132" s="12" t="s">
        <v>88</v>
      </c>
      <c r="AW132" s="12" t="s">
        <v>36</v>
      </c>
      <c r="AX132" s="12" t="s">
        <v>80</v>
      </c>
      <c r="AY132" s="149" t="s">
        <v>127</v>
      </c>
    </row>
    <row r="133" spans="2:65" s="13" customFormat="1" ht="11.25">
      <c r="B133" s="154"/>
      <c r="D133" s="144" t="s">
        <v>138</v>
      </c>
      <c r="E133" s="155" t="s">
        <v>1</v>
      </c>
      <c r="F133" s="156" t="s">
        <v>142</v>
      </c>
      <c r="H133" s="157">
        <v>9</v>
      </c>
      <c r="I133" s="158"/>
      <c r="L133" s="154"/>
      <c r="M133" s="159"/>
      <c r="T133" s="160"/>
      <c r="AT133" s="155" t="s">
        <v>138</v>
      </c>
      <c r="AU133" s="155" t="s">
        <v>90</v>
      </c>
      <c r="AV133" s="13" t="s">
        <v>90</v>
      </c>
      <c r="AW133" s="13" t="s">
        <v>36</v>
      </c>
      <c r="AX133" s="13" t="s">
        <v>80</v>
      </c>
      <c r="AY133" s="155" t="s">
        <v>127</v>
      </c>
    </row>
    <row r="134" spans="2:65" s="12" customFormat="1" ht="11.25">
      <c r="B134" s="148"/>
      <c r="D134" s="144" t="s">
        <v>138</v>
      </c>
      <c r="E134" s="149" t="s">
        <v>1</v>
      </c>
      <c r="F134" s="150" t="s">
        <v>143</v>
      </c>
      <c r="H134" s="149" t="s">
        <v>1</v>
      </c>
      <c r="I134" s="151"/>
      <c r="L134" s="148"/>
      <c r="M134" s="152"/>
      <c r="T134" s="153"/>
      <c r="AT134" s="149" t="s">
        <v>138</v>
      </c>
      <c r="AU134" s="149" t="s">
        <v>90</v>
      </c>
      <c r="AV134" s="12" t="s">
        <v>88</v>
      </c>
      <c r="AW134" s="12" t="s">
        <v>36</v>
      </c>
      <c r="AX134" s="12" t="s">
        <v>80</v>
      </c>
      <c r="AY134" s="149" t="s">
        <v>127</v>
      </c>
    </row>
    <row r="135" spans="2:65" s="12" customFormat="1" ht="11.25">
      <c r="B135" s="148"/>
      <c r="D135" s="144" t="s">
        <v>138</v>
      </c>
      <c r="E135" s="149" t="s">
        <v>1</v>
      </c>
      <c r="F135" s="150" t="s">
        <v>141</v>
      </c>
      <c r="H135" s="149" t="s">
        <v>1</v>
      </c>
      <c r="I135" s="151"/>
      <c r="L135" s="148"/>
      <c r="M135" s="152"/>
      <c r="T135" s="153"/>
      <c r="AT135" s="149" t="s">
        <v>138</v>
      </c>
      <c r="AU135" s="149" t="s">
        <v>90</v>
      </c>
      <c r="AV135" s="12" t="s">
        <v>88</v>
      </c>
      <c r="AW135" s="12" t="s">
        <v>36</v>
      </c>
      <c r="AX135" s="12" t="s">
        <v>80</v>
      </c>
      <c r="AY135" s="149" t="s">
        <v>127</v>
      </c>
    </row>
    <row r="136" spans="2:65" s="13" customFormat="1" ht="11.25">
      <c r="B136" s="154"/>
      <c r="D136" s="144" t="s">
        <v>138</v>
      </c>
      <c r="E136" s="155" t="s">
        <v>1</v>
      </c>
      <c r="F136" s="156" t="s">
        <v>144</v>
      </c>
      <c r="H136" s="157">
        <v>1.5</v>
      </c>
      <c r="I136" s="158"/>
      <c r="L136" s="154"/>
      <c r="M136" s="159"/>
      <c r="T136" s="160"/>
      <c r="AT136" s="155" t="s">
        <v>138</v>
      </c>
      <c r="AU136" s="155" t="s">
        <v>90</v>
      </c>
      <c r="AV136" s="13" t="s">
        <v>90</v>
      </c>
      <c r="AW136" s="13" t="s">
        <v>36</v>
      </c>
      <c r="AX136" s="13" t="s">
        <v>80</v>
      </c>
      <c r="AY136" s="155" t="s">
        <v>127</v>
      </c>
    </row>
    <row r="137" spans="2:65" s="14" customFormat="1" ht="11.25">
      <c r="B137" s="161"/>
      <c r="D137" s="144" t="s">
        <v>138</v>
      </c>
      <c r="E137" s="162" t="s">
        <v>1</v>
      </c>
      <c r="F137" s="163" t="s">
        <v>145</v>
      </c>
      <c r="H137" s="164">
        <v>10.5</v>
      </c>
      <c r="I137" s="165"/>
      <c r="L137" s="161"/>
      <c r="M137" s="166"/>
      <c r="T137" s="167"/>
      <c r="AT137" s="162" t="s">
        <v>138</v>
      </c>
      <c r="AU137" s="162" t="s">
        <v>90</v>
      </c>
      <c r="AV137" s="14" t="s">
        <v>134</v>
      </c>
      <c r="AW137" s="14" t="s">
        <v>36</v>
      </c>
      <c r="AX137" s="14" t="s">
        <v>88</v>
      </c>
      <c r="AY137" s="162" t="s">
        <v>127</v>
      </c>
    </row>
    <row r="138" spans="2:65" s="1" customFormat="1" ht="24.2" customHeight="1">
      <c r="B138" s="31"/>
      <c r="C138" s="131" t="s">
        <v>90</v>
      </c>
      <c r="D138" s="131" t="s">
        <v>129</v>
      </c>
      <c r="E138" s="132" t="s">
        <v>146</v>
      </c>
      <c r="F138" s="133" t="s">
        <v>147</v>
      </c>
      <c r="G138" s="134" t="s">
        <v>132</v>
      </c>
      <c r="H138" s="135">
        <v>5.6</v>
      </c>
      <c r="I138" s="136"/>
      <c r="J138" s="137">
        <f>ROUND(I138*H138,2)</f>
        <v>0</v>
      </c>
      <c r="K138" s="133" t="s">
        <v>133</v>
      </c>
      <c r="L138" s="31"/>
      <c r="M138" s="138" t="s">
        <v>1</v>
      </c>
      <c r="N138" s="139" t="s">
        <v>45</v>
      </c>
      <c r="P138" s="140">
        <f>O138*H138</f>
        <v>0</v>
      </c>
      <c r="Q138" s="140">
        <v>0</v>
      </c>
      <c r="R138" s="140">
        <f>Q138*H138</f>
        <v>0</v>
      </c>
      <c r="S138" s="140">
        <v>0.18</v>
      </c>
      <c r="T138" s="141">
        <f>S138*H138</f>
        <v>1.008</v>
      </c>
      <c r="AR138" s="142" t="s">
        <v>134</v>
      </c>
      <c r="AT138" s="142" t="s">
        <v>129</v>
      </c>
      <c r="AU138" s="142" t="s">
        <v>90</v>
      </c>
      <c r="AY138" s="16" t="s">
        <v>127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88</v>
      </c>
      <c r="BK138" s="143">
        <f>ROUND(I138*H138,2)</f>
        <v>0</v>
      </c>
      <c r="BL138" s="16" t="s">
        <v>134</v>
      </c>
      <c r="BM138" s="142" t="s">
        <v>148</v>
      </c>
    </row>
    <row r="139" spans="2:65" s="1" customFormat="1" ht="39">
      <c r="B139" s="31"/>
      <c r="D139" s="144" t="s">
        <v>136</v>
      </c>
      <c r="F139" s="145" t="s">
        <v>149</v>
      </c>
      <c r="I139" s="146"/>
      <c r="L139" s="31"/>
      <c r="M139" s="147"/>
      <c r="T139" s="55"/>
      <c r="AT139" s="16" t="s">
        <v>136</v>
      </c>
      <c r="AU139" s="16" t="s">
        <v>90</v>
      </c>
    </row>
    <row r="140" spans="2:65" s="12" customFormat="1" ht="11.25">
      <c r="B140" s="148"/>
      <c r="D140" s="144" t="s">
        <v>138</v>
      </c>
      <c r="E140" s="149" t="s">
        <v>1</v>
      </c>
      <c r="F140" s="150" t="s">
        <v>139</v>
      </c>
      <c r="H140" s="149" t="s">
        <v>1</v>
      </c>
      <c r="I140" s="151"/>
      <c r="L140" s="148"/>
      <c r="M140" s="152"/>
      <c r="T140" s="153"/>
      <c r="AT140" s="149" t="s">
        <v>138</v>
      </c>
      <c r="AU140" s="149" t="s">
        <v>90</v>
      </c>
      <c r="AV140" s="12" t="s">
        <v>88</v>
      </c>
      <c r="AW140" s="12" t="s">
        <v>36</v>
      </c>
      <c r="AX140" s="12" t="s">
        <v>80</v>
      </c>
      <c r="AY140" s="149" t="s">
        <v>127</v>
      </c>
    </row>
    <row r="141" spans="2:65" s="12" customFormat="1" ht="11.25">
      <c r="B141" s="148"/>
      <c r="D141" s="144" t="s">
        <v>138</v>
      </c>
      <c r="E141" s="149" t="s">
        <v>1</v>
      </c>
      <c r="F141" s="150" t="s">
        <v>140</v>
      </c>
      <c r="H141" s="149" t="s">
        <v>1</v>
      </c>
      <c r="I141" s="151"/>
      <c r="L141" s="148"/>
      <c r="M141" s="152"/>
      <c r="T141" s="153"/>
      <c r="AT141" s="149" t="s">
        <v>138</v>
      </c>
      <c r="AU141" s="149" t="s">
        <v>90</v>
      </c>
      <c r="AV141" s="12" t="s">
        <v>88</v>
      </c>
      <c r="AW141" s="12" t="s">
        <v>36</v>
      </c>
      <c r="AX141" s="12" t="s">
        <v>80</v>
      </c>
      <c r="AY141" s="149" t="s">
        <v>127</v>
      </c>
    </row>
    <row r="142" spans="2:65" s="12" customFormat="1" ht="11.25">
      <c r="B142" s="148"/>
      <c r="D142" s="144" t="s">
        <v>138</v>
      </c>
      <c r="E142" s="149" t="s">
        <v>1</v>
      </c>
      <c r="F142" s="150" t="s">
        <v>141</v>
      </c>
      <c r="H142" s="149" t="s">
        <v>1</v>
      </c>
      <c r="I142" s="151"/>
      <c r="L142" s="148"/>
      <c r="M142" s="152"/>
      <c r="T142" s="153"/>
      <c r="AT142" s="149" t="s">
        <v>138</v>
      </c>
      <c r="AU142" s="149" t="s">
        <v>90</v>
      </c>
      <c r="AV142" s="12" t="s">
        <v>88</v>
      </c>
      <c r="AW142" s="12" t="s">
        <v>36</v>
      </c>
      <c r="AX142" s="12" t="s">
        <v>80</v>
      </c>
      <c r="AY142" s="149" t="s">
        <v>127</v>
      </c>
    </row>
    <row r="143" spans="2:65" s="13" customFormat="1" ht="11.25">
      <c r="B143" s="154"/>
      <c r="D143" s="144" t="s">
        <v>138</v>
      </c>
      <c r="E143" s="155" t="s">
        <v>1</v>
      </c>
      <c r="F143" s="156" t="s">
        <v>150</v>
      </c>
      <c r="H143" s="157">
        <v>4.8</v>
      </c>
      <c r="I143" s="158"/>
      <c r="L143" s="154"/>
      <c r="M143" s="159"/>
      <c r="T143" s="160"/>
      <c r="AT143" s="155" t="s">
        <v>138</v>
      </c>
      <c r="AU143" s="155" t="s">
        <v>90</v>
      </c>
      <c r="AV143" s="13" t="s">
        <v>90</v>
      </c>
      <c r="AW143" s="13" t="s">
        <v>36</v>
      </c>
      <c r="AX143" s="13" t="s">
        <v>80</v>
      </c>
      <c r="AY143" s="155" t="s">
        <v>127</v>
      </c>
    </row>
    <row r="144" spans="2:65" s="12" customFormat="1" ht="11.25">
      <c r="B144" s="148"/>
      <c r="D144" s="144" t="s">
        <v>138</v>
      </c>
      <c r="E144" s="149" t="s">
        <v>1</v>
      </c>
      <c r="F144" s="150" t="s">
        <v>143</v>
      </c>
      <c r="H144" s="149" t="s">
        <v>1</v>
      </c>
      <c r="I144" s="151"/>
      <c r="L144" s="148"/>
      <c r="M144" s="152"/>
      <c r="T144" s="153"/>
      <c r="AT144" s="149" t="s">
        <v>138</v>
      </c>
      <c r="AU144" s="149" t="s">
        <v>90</v>
      </c>
      <c r="AV144" s="12" t="s">
        <v>88</v>
      </c>
      <c r="AW144" s="12" t="s">
        <v>36</v>
      </c>
      <c r="AX144" s="12" t="s">
        <v>80</v>
      </c>
      <c r="AY144" s="149" t="s">
        <v>127</v>
      </c>
    </row>
    <row r="145" spans="2:65" s="12" customFormat="1" ht="11.25">
      <c r="B145" s="148"/>
      <c r="D145" s="144" t="s">
        <v>138</v>
      </c>
      <c r="E145" s="149" t="s">
        <v>1</v>
      </c>
      <c r="F145" s="150" t="s">
        <v>141</v>
      </c>
      <c r="H145" s="149" t="s">
        <v>1</v>
      </c>
      <c r="I145" s="151"/>
      <c r="L145" s="148"/>
      <c r="M145" s="152"/>
      <c r="T145" s="153"/>
      <c r="AT145" s="149" t="s">
        <v>138</v>
      </c>
      <c r="AU145" s="149" t="s">
        <v>90</v>
      </c>
      <c r="AV145" s="12" t="s">
        <v>88</v>
      </c>
      <c r="AW145" s="12" t="s">
        <v>36</v>
      </c>
      <c r="AX145" s="12" t="s">
        <v>80</v>
      </c>
      <c r="AY145" s="149" t="s">
        <v>127</v>
      </c>
    </row>
    <row r="146" spans="2:65" s="13" customFormat="1" ht="11.25">
      <c r="B146" s="154"/>
      <c r="D146" s="144" t="s">
        <v>138</v>
      </c>
      <c r="E146" s="155" t="s">
        <v>1</v>
      </c>
      <c r="F146" s="156" t="s">
        <v>151</v>
      </c>
      <c r="H146" s="157">
        <v>0.8</v>
      </c>
      <c r="I146" s="158"/>
      <c r="L146" s="154"/>
      <c r="M146" s="159"/>
      <c r="T146" s="160"/>
      <c r="AT146" s="155" t="s">
        <v>138</v>
      </c>
      <c r="AU146" s="155" t="s">
        <v>90</v>
      </c>
      <c r="AV146" s="13" t="s">
        <v>90</v>
      </c>
      <c r="AW146" s="13" t="s">
        <v>36</v>
      </c>
      <c r="AX146" s="13" t="s">
        <v>80</v>
      </c>
      <c r="AY146" s="155" t="s">
        <v>127</v>
      </c>
    </row>
    <row r="147" spans="2:65" s="14" customFormat="1" ht="11.25">
      <c r="B147" s="161"/>
      <c r="D147" s="144" t="s">
        <v>138</v>
      </c>
      <c r="E147" s="162" t="s">
        <v>1</v>
      </c>
      <c r="F147" s="163" t="s">
        <v>145</v>
      </c>
      <c r="H147" s="164">
        <v>5.6</v>
      </c>
      <c r="I147" s="165"/>
      <c r="L147" s="161"/>
      <c r="M147" s="166"/>
      <c r="T147" s="167"/>
      <c r="AT147" s="162" t="s">
        <v>138</v>
      </c>
      <c r="AU147" s="162" t="s">
        <v>90</v>
      </c>
      <c r="AV147" s="14" t="s">
        <v>134</v>
      </c>
      <c r="AW147" s="14" t="s">
        <v>36</v>
      </c>
      <c r="AX147" s="14" t="s">
        <v>88</v>
      </c>
      <c r="AY147" s="162" t="s">
        <v>127</v>
      </c>
    </row>
    <row r="148" spans="2:65" s="1" customFormat="1" ht="24.2" customHeight="1">
      <c r="B148" s="31"/>
      <c r="C148" s="131" t="s">
        <v>152</v>
      </c>
      <c r="D148" s="131" t="s">
        <v>129</v>
      </c>
      <c r="E148" s="132" t="s">
        <v>153</v>
      </c>
      <c r="F148" s="133" t="s">
        <v>154</v>
      </c>
      <c r="G148" s="134" t="s">
        <v>132</v>
      </c>
      <c r="H148" s="135">
        <v>44</v>
      </c>
      <c r="I148" s="136"/>
      <c r="J148" s="137">
        <f>ROUND(I148*H148,2)</f>
        <v>0</v>
      </c>
      <c r="K148" s="133" t="s">
        <v>133</v>
      </c>
      <c r="L148" s="31"/>
      <c r="M148" s="138" t="s">
        <v>1</v>
      </c>
      <c r="N148" s="139" t="s">
        <v>45</v>
      </c>
      <c r="P148" s="140">
        <f>O148*H148</f>
        <v>0</v>
      </c>
      <c r="Q148" s="140">
        <v>0</v>
      </c>
      <c r="R148" s="140">
        <f>Q148*H148</f>
        <v>0</v>
      </c>
      <c r="S148" s="140">
        <v>0.3</v>
      </c>
      <c r="T148" s="141">
        <f>S148*H148</f>
        <v>13.2</v>
      </c>
      <c r="AR148" s="142" t="s">
        <v>134</v>
      </c>
      <c r="AT148" s="142" t="s">
        <v>129</v>
      </c>
      <c r="AU148" s="142" t="s">
        <v>90</v>
      </c>
      <c r="AY148" s="16" t="s">
        <v>127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88</v>
      </c>
      <c r="BK148" s="143">
        <f>ROUND(I148*H148,2)</f>
        <v>0</v>
      </c>
      <c r="BL148" s="16" t="s">
        <v>134</v>
      </c>
      <c r="BM148" s="142" t="s">
        <v>155</v>
      </c>
    </row>
    <row r="149" spans="2:65" s="1" customFormat="1" ht="39">
      <c r="B149" s="31"/>
      <c r="D149" s="144" t="s">
        <v>136</v>
      </c>
      <c r="F149" s="145" t="s">
        <v>156</v>
      </c>
      <c r="I149" s="146"/>
      <c r="L149" s="31"/>
      <c r="M149" s="147"/>
      <c r="T149" s="55"/>
      <c r="AT149" s="16" t="s">
        <v>136</v>
      </c>
      <c r="AU149" s="16" t="s">
        <v>90</v>
      </c>
    </row>
    <row r="150" spans="2:65" s="12" customFormat="1" ht="11.25">
      <c r="B150" s="148"/>
      <c r="D150" s="144" t="s">
        <v>138</v>
      </c>
      <c r="E150" s="149" t="s">
        <v>1</v>
      </c>
      <c r="F150" s="150" t="s">
        <v>139</v>
      </c>
      <c r="H150" s="149" t="s">
        <v>1</v>
      </c>
      <c r="I150" s="151"/>
      <c r="L150" s="148"/>
      <c r="M150" s="152"/>
      <c r="T150" s="153"/>
      <c r="AT150" s="149" t="s">
        <v>138</v>
      </c>
      <c r="AU150" s="149" t="s">
        <v>90</v>
      </c>
      <c r="AV150" s="12" t="s">
        <v>88</v>
      </c>
      <c r="AW150" s="12" t="s">
        <v>36</v>
      </c>
      <c r="AX150" s="12" t="s">
        <v>80</v>
      </c>
      <c r="AY150" s="149" t="s">
        <v>127</v>
      </c>
    </row>
    <row r="151" spans="2:65" s="12" customFormat="1" ht="11.25">
      <c r="B151" s="148"/>
      <c r="D151" s="144" t="s">
        <v>138</v>
      </c>
      <c r="E151" s="149" t="s">
        <v>1</v>
      </c>
      <c r="F151" s="150" t="s">
        <v>140</v>
      </c>
      <c r="H151" s="149" t="s">
        <v>1</v>
      </c>
      <c r="I151" s="151"/>
      <c r="L151" s="148"/>
      <c r="M151" s="152"/>
      <c r="T151" s="153"/>
      <c r="AT151" s="149" t="s">
        <v>138</v>
      </c>
      <c r="AU151" s="149" t="s">
        <v>90</v>
      </c>
      <c r="AV151" s="12" t="s">
        <v>88</v>
      </c>
      <c r="AW151" s="12" t="s">
        <v>36</v>
      </c>
      <c r="AX151" s="12" t="s">
        <v>80</v>
      </c>
      <c r="AY151" s="149" t="s">
        <v>127</v>
      </c>
    </row>
    <row r="152" spans="2:65" s="12" customFormat="1" ht="11.25">
      <c r="B152" s="148"/>
      <c r="D152" s="144" t="s">
        <v>138</v>
      </c>
      <c r="E152" s="149" t="s">
        <v>1</v>
      </c>
      <c r="F152" s="150" t="s">
        <v>157</v>
      </c>
      <c r="H152" s="149" t="s">
        <v>1</v>
      </c>
      <c r="I152" s="151"/>
      <c r="L152" s="148"/>
      <c r="M152" s="152"/>
      <c r="T152" s="153"/>
      <c r="AT152" s="149" t="s">
        <v>138</v>
      </c>
      <c r="AU152" s="149" t="s">
        <v>90</v>
      </c>
      <c r="AV152" s="12" t="s">
        <v>88</v>
      </c>
      <c r="AW152" s="12" t="s">
        <v>36</v>
      </c>
      <c r="AX152" s="12" t="s">
        <v>80</v>
      </c>
      <c r="AY152" s="149" t="s">
        <v>127</v>
      </c>
    </row>
    <row r="153" spans="2:65" s="13" customFormat="1" ht="11.25">
      <c r="B153" s="154"/>
      <c r="D153" s="144" t="s">
        <v>138</v>
      </c>
      <c r="E153" s="155" t="s">
        <v>1</v>
      </c>
      <c r="F153" s="156" t="s">
        <v>158</v>
      </c>
      <c r="H153" s="157">
        <v>22.4</v>
      </c>
      <c r="I153" s="158"/>
      <c r="L153" s="154"/>
      <c r="M153" s="159"/>
      <c r="T153" s="160"/>
      <c r="AT153" s="155" t="s">
        <v>138</v>
      </c>
      <c r="AU153" s="155" t="s">
        <v>90</v>
      </c>
      <c r="AV153" s="13" t="s">
        <v>90</v>
      </c>
      <c r="AW153" s="13" t="s">
        <v>36</v>
      </c>
      <c r="AX153" s="13" t="s">
        <v>80</v>
      </c>
      <c r="AY153" s="155" t="s">
        <v>127</v>
      </c>
    </row>
    <row r="154" spans="2:65" s="12" customFormat="1" ht="11.25">
      <c r="B154" s="148"/>
      <c r="D154" s="144" t="s">
        <v>138</v>
      </c>
      <c r="E154" s="149" t="s">
        <v>1</v>
      </c>
      <c r="F154" s="150" t="s">
        <v>143</v>
      </c>
      <c r="H154" s="149" t="s">
        <v>1</v>
      </c>
      <c r="I154" s="151"/>
      <c r="L154" s="148"/>
      <c r="M154" s="152"/>
      <c r="T154" s="153"/>
      <c r="AT154" s="149" t="s">
        <v>138</v>
      </c>
      <c r="AU154" s="149" t="s">
        <v>90</v>
      </c>
      <c r="AV154" s="12" t="s">
        <v>88</v>
      </c>
      <c r="AW154" s="12" t="s">
        <v>36</v>
      </c>
      <c r="AX154" s="12" t="s">
        <v>80</v>
      </c>
      <c r="AY154" s="149" t="s">
        <v>127</v>
      </c>
    </row>
    <row r="155" spans="2:65" s="12" customFormat="1" ht="11.25">
      <c r="B155" s="148"/>
      <c r="D155" s="144" t="s">
        <v>138</v>
      </c>
      <c r="E155" s="149" t="s">
        <v>1</v>
      </c>
      <c r="F155" s="150" t="s">
        <v>159</v>
      </c>
      <c r="H155" s="149" t="s">
        <v>1</v>
      </c>
      <c r="I155" s="151"/>
      <c r="L155" s="148"/>
      <c r="M155" s="152"/>
      <c r="T155" s="153"/>
      <c r="AT155" s="149" t="s">
        <v>138</v>
      </c>
      <c r="AU155" s="149" t="s">
        <v>90</v>
      </c>
      <c r="AV155" s="12" t="s">
        <v>88</v>
      </c>
      <c r="AW155" s="12" t="s">
        <v>36</v>
      </c>
      <c r="AX155" s="12" t="s">
        <v>80</v>
      </c>
      <c r="AY155" s="149" t="s">
        <v>127</v>
      </c>
    </row>
    <row r="156" spans="2:65" s="13" customFormat="1" ht="11.25">
      <c r="B156" s="154"/>
      <c r="D156" s="144" t="s">
        <v>138</v>
      </c>
      <c r="E156" s="155" t="s">
        <v>1</v>
      </c>
      <c r="F156" s="156" t="s">
        <v>160</v>
      </c>
      <c r="H156" s="157">
        <v>21.6</v>
      </c>
      <c r="I156" s="158"/>
      <c r="L156" s="154"/>
      <c r="M156" s="159"/>
      <c r="T156" s="160"/>
      <c r="AT156" s="155" t="s">
        <v>138</v>
      </c>
      <c r="AU156" s="155" t="s">
        <v>90</v>
      </c>
      <c r="AV156" s="13" t="s">
        <v>90</v>
      </c>
      <c r="AW156" s="13" t="s">
        <v>36</v>
      </c>
      <c r="AX156" s="13" t="s">
        <v>80</v>
      </c>
      <c r="AY156" s="155" t="s">
        <v>127</v>
      </c>
    </row>
    <row r="157" spans="2:65" s="14" customFormat="1" ht="11.25">
      <c r="B157" s="161"/>
      <c r="D157" s="144" t="s">
        <v>138</v>
      </c>
      <c r="E157" s="162" t="s">
        <v>1</v>
      </c>
      <c r="F157" s="163" t="s">
        <v>145</v>
      </c>
      <c r="H157" s="164">
        <v>44</v>
      </c>
      <c r="I157" s="165"/>
      <c r="L157" s="161"/>
      <c r="M157" s="166"/>
      <c r="T157" s="167"/>
      <c r="AT157" s="162" t="s">
        <v>138</v>
      </c>
      <c r="AU157" s="162" t="s">
        <v>90</v>
      </c>
      <c r="AV157" s="14" t="s">
        <v>134</v>
      </c>
      <c r="AW157" s="14" t="s">
        <v>36</v>
      </c>
      <c r="AX157" s="14" t="s">
        <v>88</v>
      </c>
      <c r="AY157" s="162" t="s">
        <v>127</v>
      </c>
    </row>
    <row r="158" spans="2:65" s="1" customFormat="1" ht="24.2" customHeight="1">
      <c r="B158" s="31"/>
      <c r="C158" s="131" t="s">
        <v>134</v>
      </c>
      <c r="D158" s="131" t="s">
        <v>129</v>
      </c>
      <c r="E158" s="132" t="s">
        <v>161</v>
      </c>
      <c r="F158" s="133" t="s">
        <v>162</v>
      </c>
      <c r="G158" s="134" t="s">
        <v>132</v>
      </c>
      <c r="H158" s="135">
        <v>57.75</v>
      </c>
      <c r="I158" s="136"/>
      <c r="J158" s="137">
        <f>ROUND(I158*H158,2)</f>
        <v>0</v>
      </c>
      <c r="K158" s="133" t="s">
        <v>133</v>
      </c>
      <c r="L158" s="31"/>
      <c r="M158" s="138" t="s">
        <v>1</v>
      </c>
      <c r="N158" s="139" t="s">
        <v>45</v>
      </c>
      <c r="P158" s="140">
        <f>O158*H158</f>
        <v>0</v>
      </c>
      <c r="Q158" s="140">
        <v>0</v>
      </c>
      <c r="R158" s="140">
        <f>Q158*H158</f>
        <v>0</v>
      </c>
      <c r="S158" s="140">
        <v>0.32500000000000001</v>
      </c>
      <c r="T158" s="141">
        <f>S158*H158</f>
        <v>18.768750000000001</v>
      </c>
      <c r="AR158" s="142" t="s">
        <v>134</v>
      </c>
      <c r="AT158" s="142" t="s">
        <v>129</v>
      </c>
      <c r="AU158" s="142" t="s">
        <v>90</v>
      </c>
      <c r="AY158" s="16" t="s">
        <v>127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88</v>
      </c>
      <c r="BK158" s="143">
        <f>ROUND(I158*H158,2)</f>
        <v>0</v>
      </c>
      <c r="BL158" s="16" t="s">
        <v>134</v>
      </c>
      <c r="BM158" s="142" t="s">
        <v>163</v>
      </c>
    </row>
    <row r="159" spans="2:65" s="1" customFormat="1" ht="39">
      <c r="B159" s="31"/>
      <c r="D159" s="144" t="s">
        <v>136</v>
      </c>
      <c r="F159" s="145" t="s">
        <v>164</v>
      </c>
      <c r="I159" s="146"/>
      <c r="L159" s="31"/>
      <c r="M159" s="147"/>
      <c r="T159" s="55"/>
      <c r="AT159" s="16" t="s">
        <v>136</v>
      </c>
      <c r="AU159" s="16" t="s">
        <v>90</v>
      </c>
    </row>
    <row r="160" spans="2:65" s="12" customFormat="1" ht="11.25">
      <c r="B160" s="148"/>
      <c r="D160" s="144" t="s">
        <v>138</v>
      </c>
      <c r="E160" s="149" t="s">
        <v>1</v>
      </c>
      <c r="F160" s="150" t="s">
        <v>139</v>
      </c>
      <c r="H160" s="149" t="s">
        <v>1</v>
      </c>
      <c r="I160" s="151"/>
      <c r="L160" s="148"/>
      <c r="M160" s="152"/>
      <c r="T160" s="153"/>
      <c r="AT160" s="149" t="s">
        <v>138</v>
      </c>
      <c r="AU160" s="149" t="s">
        <v>90</v>
      </c>
      <c r="AV160" s="12" t="s">
        <v>88</v>
      </c>
      <c r="AW160" s="12" t="s">
        <v>36</v>
      </c>
      <c r="AX160" s="12" t="s">
        <v>80</v>
      </c>
      <c r="AY160" s="149" t="s">
        <v>127</v>
      </c>
    </row>
    <row r="161" spans="2:65" s="12" customFormat="1" ht="11.25">
      <c r="B161" s="148"/>
      <c r="D161" s="144" t="s">
        <v>138</v>
      </c>
      <c r="E161" s="149" t="s">
        <v>1</v>
      </c>
      <c r="F161" s="150" t="s">
        <v>140</v>
      </c>
      <c r="H161" s="149" t="s">
        <v>1</v>
      </c>
      <c r="I161" s="151"/>
      <c r="L161" s="148"/>
      <c r="M161" s="152"/>
      <c r="T161" s="153"/>
      <c r="AT161" s="149" t="s">
        <v>138</v>
      </c>
      <c r="AU161" s="149" t="s">
        <v>90</v>
      </c>
      <c r="AV161" s="12" t="s">
        <v>88</v>
      </c>
      <c r="AW161" s="12" t="s">
        <v>36</v>
      </c>
      <c r="AX161" s="12" t="s">
        <v>80</v>
      </c>
      <c r="AY161" s="149" t="s">
        <v>127</v>
      </c>
    </row>
    <row r="162" spans="2:65" s="12" customFormat="1" ht="11.25">
      <c r="B162" s="148"/>
      <c r="D162" s="144" t="s">
        <v>138</v>
      </c>
      <c r="E162" s="149" t="s">
        <v>1</v>
      </c>
      <c r="F162" s="150" t="s">
        <v>157</v>
      </c>
      <c r="H162" s="149" t="s">
        <v>1</v>
      </c>
      <c r="I162" s="151"/>
      <c r="L162" s="148"/>
      <c r="M162" s="152"/>
      <c r="T162" s="153"/>
      <c r="AT162" s="149" t="s">
        <v>138</v>
      </c>
      <c r="AU162" s="149" t="s">
        <v>90</v>
      </c>
      <c r="AV162" s="12" t="s">
        <v>88</v>
      </c>
      <c r="AW162" s="12" t="s">
        <v>36</v>
      </c>
      <c r="AX162" s="12" t="s">
        <v>80</v>
      </c>
      <c r="AY162" s="149" t="s">
        <v>127</v>
      </c>
    </row>
    <row r="163" spans="2:65" s="13" customFormat="1" ht="11.25">
      <c r="B163" s="154"/>
      <c r="D163" s="144" t="s">
        <v>138</v>
      </c>
      <c r="E163" s="155" t="s">
        <v>1</v>
      </c>
      <c r="F163" s="156" t="s">
        <v>165</v>
      </c>
      <c r="H163" s="157">
        <v>29.4</v>
      </c>
      <c r="I163" s="158"/>
      <c r="L163" s="154"/>
      <c r="M163" s="159"/>
      <c r="T163" s="160"/>
      <c r="AT163" s="155" t="s">
        <v>138</v>
      </c>
      <c r="AU163" s="155" t="s">
        <v>90</v>
      </c>
      <c r="AV163" s="13" t="s">
        <v>90</v>
      </c>
      <c r="AW163" s="13" t="s">
        <v>36</v>
      </c>
      <c r="AX163" s="13" t="s">
        <v>80</v>
      </c>
      <c r="AY163" s="155" t="s">
        <v>127</v>
      </c>
    </row>
    <row r="164" spans="2:65" s="12" customFormat="1" ht="11.25">
      <c r="B164" s="148"/>
      <c r="D164" s="144" t="s">
        <v>138</v>
      </c>
      <c r="E164" s="149" t="s">
        <v>1</v>
      </c>
      <c r="F164" s="150" t="s">
        <v>143</v>
      </c>
      <c r="H164" s="149" t="s">
        <v>1</v>
      </c>
      <c r="I164" s="151"/>
      <c r="L164" s="148"/>
      <c r="M164" s="152"/>
      <c r="T164" s="153"/>
      <c r="AT164" s="149" t="s">
        <v>138</v>
      </c>
      <c r="AU164" s="149" t="s">
        <v>90</v>
      </c>
      <c r="AV164" s="12" t="s">
        <v>88</v>
      </c>
      <c r="AW164" s="12" t="s">
        <v>36</v>
      </c>
      <c r="AX164" s="12" t="s">
        <v>80</v>
      </c>
      <c r="AY164" s="149" t="s">
        <v>127</v>
      </c>
    </row>
    <row r="165" spans="2:65" s="12" customFormat="1" ht="11.25">
      <c r="B165" s="148"/>
      <c r="D165" s="144" t="s">
        <v>138</v>
      </c>
      <c r="E165" s="149" t="s">
        <v>1</v>
      </c>
      <c r="F165" s="150" t="s">
        <v>159</v>
      </c>
      <c r="H165" s="149" t="s">
        <v>1</v>
      </c>
      <c r="I165" s="151"/>
      <c r="L165" s="148"/>
      <c r="M165" s="152"/>
      <c r="T165" s="153"/>
      <c r="AT165" s="149" t="s">
        <v>138</v>
      </c>
      <c r="AU165" s="149" t="s">
        <v>90</v>
      </c>
      <c r="AV165" s="12" t="s">
        <v>88</v>
      </c>
      <c r="AW165" s="12" t="s">
        <v>36</v>
      </c>
      <c r="AX165" s="12" t="s">
        <v>80</v>
      </c>
      <c r="AY165" s="149" t="s">
        <v>127</v>
      </c>
    </row>
    <row r="166" spans="2:65" s="13" customFormat="1" ht="11.25">
      <c r="B166" s="154"/>
      <c r="D166" s="144" t="s">
        <v>138</v>
      </c>
      <c r="E166" s="155" t="s">
        <v>1</v>
      </c>
      <c r="F166" s="156" t="s">
        <v>166</v>
      </c>
      <c r="H166" s="157">
        <v>28.35</v>
      </c>
      <c r="I166" s="158"/>
      <c r="L166" s="154"/>
      <c r="M166" s="159"/>
      <c r="T166" s="160"/>
      <c r="AT166" s="155" t="s">
        <v>138</v>
      </c>
      <c r="AU166" s="155" t="s">
        <v>90</v>
      </c>
      <c r="AV166" s="13" t="s">
        <v>90</v>
      </c>
      <c r="AW166" s="13" t="s">
        <v>36</v>
      </c>
      <c r="AX166" s="13" t="s">
        <v>80</v>
      </c>
      <c r="AY166" s="155" t="s">
        <v>127</v>
      </c>
    </row>
    <row r="167" spans="2:65" s="14" customFormat="1" ht="11.25">
      <c r="B167" s="161"/>
      <c r="D167" s="144" t="s">
        <v>138</v>
      </c>
      <c r="E167" s="162" t="s">
        <v>1</v>
      </c>
      <c r="F167" s="163" t="s">
        <v>145</v>
      </c>
      <c r="H167" s="164">
        <v>57.75</v>
      </c>
      <c r="I167" s="165"/>
      <c r="L167" s="161"/>
      <c r="M167" s="166"/>
      <c r="T167" s="167"/>
      <c r="AT167" s="162" t="s">
        <v>138</v>
      </c>
      <c r="AU167" s="162" t="s">
        <v>90</v>
      </c>
      <c r="AV167" s="14" t="s">
        <v>134</v>
      </c>
      <c r="AW167" s="14" t="s">
        <v>36</v>
      </c>
      <c r="AX167" s="14" t="s">
        <v>88</v>
      </c>
      <c r="AY167" s="162" t="s">
        <v>127</v>
      </c>
    </row>
    <row r="168" spans="2:65" s="1" customFormat="1" ht="24.2" customHeight="1">
      <c r="B168" s="31"/>
      <c r="C168" s="131" t="s">
        <v>167</v>
      </c>
      <c r="D168" s="131" t="s">
        <v>129</v>
      </c>
      <c r="E168" s="132" t="s">
        <v>168</v>
      </c>
      <c r="F168" s="133" t="s">
        <v>169</v>
      </c>
      <c r="G168" s="134" t="s">
        <v>132</v>
      </c>
      <c r="H168" s="135">
        <v>82.5</v>
      </c>
      <c r="I168" s="136"/>
      <c r="J168" s="137">
        <f>ROUND(I168*H168,2)</f>
        <v>0</v>
      </c>
      <c r="K168" s="133" t="s">
        <v>133</v>
      </c>
      <c r="L168" s="31"/>
      <c r="M168" s="138" t="s">
        <v>1</v>
      </c>
      <c r="N168" s="139" t="s">
        <v>45</v>
      </c>
      <c r="P168" s="140">
        <f>O168*H168</f>
        <v>0</v>
      </c>
      <c r="Q168" s="140">
        <v>0</v>
      </c>
      <c r="R168" s="140">
        <f>Q168*H168</f>
        <v>0</v>
      </c>
      <c r="S168" s="140">
        <v>9.8000000000000004E-2</v>
      </c>
      <c r="T168" s="141">
        <f>S168*H168</f>
        <v>8.0850000000000009</v>
      </c>
      <c r="AR168" s="142" t="s">
        <v>134</v>
      </c>
      <c r="AT168" s="142" t="s">
        <v>129</v>
      </c>
      <c r="AU168" s="142" t="s">
        <v>90</v>
      </c>
      <c r="AY168" s="16" t="s">
        <v>127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88</v>
      </c>
      <c r="BK168" s="143">
        <f>ROUND(I168*H168,2)</f>
        <v>0</v>
      </c>
      <c r="BL168" s="16" t="s">
        <v>134</v>
      </c>
      <c r="BM168" s="142" t="s">
        <v>170</v>
      </c>
    </row>
    <row r="169" spans="2:65" s="1" customFormat="1" ht="29.25">
      <c r="B169" s="31"/>
      <c r="D169" s="144" t="s">
        <v>136</v>
      </c>
      <c r="F169" s="145" t="s">
        <v>171</v>
      </c>
      <c r="I169" s="146"/>
      <c r="L169" s="31"/>
      <c r="M169" s="147"/>
      <c r="T169" s="55"/>
      <c r="AT169" s="16" t="s">
        <v>136</v>
      </c>
      <c r="AU169" s="16" t="s">
        <v>90</v>
      </c>
    </row>
    <row r="170" spans="2:65" s="12" customFormat="1" ht="11.25">
      <c r="B170" s="148"/>
      <c r="D170" s="144" t="s">
        <v>138</v>
      </c>
      <c r="E170" s="149" t="s">
        <v>1</v>
      </c>
      <c r="F170" s="150" t="s">
        <v>139</v>
      </c>
      <c r="H170" s="149" t="s">
        <v>1</v>
      </c>
      <c r="I170" s="151"/>
      <c r="L170" s="148"/>
      <c r="M170" s="152"/>
      <c r="T170" s="153"/>
      <c r="AT170" s="149" t="s">
        <v>138</v>
      </c>
      <c r="AU170" s="149" t="s">
        <v>90</v>
      </c>
      <c r="AV170" s="12" t="s">
        <v>88</v>
      </c>
      <c r="AW170" s="12" t="s">
        <v>36</v>
      </c>
      <c r="AX170" s="12" t="s">
        <v>80</v>
      </c>
      <c r="AY170" s="149" t="s">
        <v>127</v>
      </c>
    </row>
    <row r="171" spans="2:65" s="12" customFormat="1" ht="11.25">
      <c r="B171" s="148"/>
      <c r="D171" s="144" t="s">
        <v>138</v>
      </c>
      <c r="E171" s="149" t="s">
        <v>1</v>
      </c>
      <c r="F171" s="150" t="s">
        <v>140</v>
      </c>
      <c r="H171" s="149" t="s">
        <v>1</v>
      </c>
      <c r="I171" s="151"/>
      <c r="L171" s="148"/>
      <c r="M171" s="152"/>
      <c r="T171" s="153"/>
      <c r="AT171" s="149" t="s">
        <v>138</v>
      </c>
      <c r="AU171" s="149" t="s">
        <v>90</v>
      </c>
      <c r="AV171" s="12" t="s">
        <v>88</v>
      </c>
      <c r="AW171" s="12" t="s">
        <v>36</v>
      </c>
      <c r="AX171" s="12" t="s">
        <v>80</v>
      </c>
      <c r="AY171" s="149" t="s">
        <v>127</v>
      </c>
    </row>
    <row r="172" spans="2:65" s="12" customFormat="1" ht="11.25">
      <c r="B172" s="148"/>
      <c r="D172" s="144" t="s">
        <v>138</v>
      </c>
      <c r="E172" s="149" t="s">
        <v>1</v>
      </c>
      <c r="F172" s="150" t="s">
        <v>157</v>
      </c>
      <c r="H172" s="149" t="s">
        <v>1</v>
      </c>
      <c r="I172" s="151"/>
      <c r="L172" s="148"/>
      <c r="M172" s="152"/>
      <c r="T172" s="153"/>
      <c r="AT172" s="149" t="s">
        <v>138</v>
      </c>
      <c r="AU172" s="149" t="s">
        <v>90</v>
      </c>
      <c r="AV172" s="12" t="s">
        <v>88</v>
      </c>
      <c r="AW172" s="12" t="s">
        <v>36</v>
      </c>
      <c r="AX172" s="12" t="s">
        <v>80</v>
      </c>
      <c r="AY172" s="149" t="s">
        <v>127</v>
      </c>
    </row>
    <row r="173" spans="2:65" s="13" customFormat="1" ht="11.25">
      <c r="B173" s="154"/>
      <c r="D173" s="144" t="s">
        <v>138</v>
      </c>
      <c r="E173" s="155" t="s">
        <v>1</v>
      </c>
      <c r="F173" s="156" t="s">
        <v>172</v>
      </c>
      <c r="H173" s="157">
        <v>42</v>
      </c>
      <c r="I173" s="158"/>
      <c r="L173" s="154"/>
      <c r="M173" s="159"/>
      <c r="T173" s="160"/>
      <c r="AT173" s="155" t="s">
        <v>138</v>
      </c>
      <c r="AU173" s="155" t="s">
        <v>90</v>
      </c>
      <c r="AV173" s="13" t="s">
        <v>90</v>
      </c>
      <c r="AW173" s="13" t="s">
        <v>36</v>
      </c>
      <c r="AX173" s="13" t="s">
        <v>80</v>
      </c>
      <c r="AY173" s="155" t="s">
        <v>127</v>
      </c>
    </row>
    <row r="174" spans="2:65" s="12" customFormat="1" ht="11.25">
      <c r="B174" s="148"/>
      <c r="D174" s="144" t="s">
        <v>138</v>
      </c>
      <c r="E174" s="149" t="s">
        <v>1</v>
      </c>
      <c r="F174" s="150" t="s">
        <v>143</v>
      </c>
      <c r="H174" s="149" t="s">
        <v>1</v>
      </c>
      <c r="I174" s="151"/>
      <c r="L174" s="148"/>
      <c r="M174" s="152"/>
      <c r="T174" s="153"/>
      <c r="AT174" s="149" t="s">
        <v>138</v>
      </c>
      <c r="AU174" s="149" t="s">
        <v>90</v>
      </c>
      <c r="AV174" s="12" t="s">
        <v>88</v>
      </c>
      <c r="AW174" s="12" t="s">
        <v>36</v>
      </c>
      <c r="AX174" s="12" t="s">
        <v>80</v>
      </c>
      <c r="AY174" s="149" t="s">
        <v>127</v>
      </c>
    </row>
    <row r="175" spans="2:65" s="12" customFormat="1" ht="11.25">
      <c r="B175" s="148"/>
      <c r="D175" s="144" t="s">
        <v>138</v>
      </c>
      <c r="E175" s="149" t="s">
        <v>1</v>
      </c>
      <c r="F175" s="150" t="s">
        <v>159</v>
      </c>
      <c r="H175" s="149" t="s">
        <v>1</v>
      </c>
      <c r="I175" s="151"/>
      <c r="L175" s="148"/>
      <c r="M175" s="152"/>
      <c r="T175" s="153"/>
      <c r="AT175" s="149" t="s">
        <v>138</v>
      </c>
      <c r="AU175" s="149" t="s">
        <v>90</v>
      </c>
      <c r="AV175" s="12" t="s">
        <v>88</v>
      </c>
      <c r="AW175" s="12" t="s">
        <v>36</v>
      </c>
      <c r="AX175" s="12" t="s">
        <v>80</v>
      </c>
      <c r="AY175" s="149" t="s">
        <v>127</v>
      </c>
    </row>
    <row r="176" spans="2:65" s="13" customFormat="1" ht="11.25">
      <c r="B176" s="154"/>
      <c r="D176" s="144" t="s">
        <v>138</v>
      </c>
      <c r="E176" s="155" t="s">
        <v>1</v>
      </c>
      <c r="F176" s="156" t="s">
        <v>173</v>
      </c>
      <c r="H176" s="157">
        <v>40.5</v>
      </c>
      <c r="I176" s="158"/>
      <c r="L176" s="154"/>
      <c r="M176" s="159"/>
      <c r="T176" s="160"/>
      <c r="AT176" s="155" t="s">
        <v>138</v>
      </c>
      <c r="AU176" s="155" t="s">
        <v>90</v>
      </c>
      <c r="AV176" s="13" t="s">
        <v>90</v>
      </c>
      <c r="AW176" s="13" t="s">
        <v>36</v>
      </c>
      <c r="AX176" s="13" t="s">
        <v>80</v>
      </c>
      <c r="AY176" s="155" t="s">
        <v>127</v>
      </c>
    </row>
    <row r="177" spans="2:65" s="14" customFormat="1" ht="11.25">
      <c r="B177" s="161"/>
      <c r="D177" s="144" t="s">
        <v>138</v>
      </c>
      <c r="E177" s="162" t="s">
        <v>1</v>
      </c>
      <c r="F177" s="163" t="s">
        <v>145</v>
      </c>
      <c r="H177" s="164">
        <v>82.5</v>
      </c>
      <c r="I177" s="165"/>
      <c r="L177" s="161"/>
      <c r="M177" s="166"/>
      <c r="T177" s="167"/>
      <c r="AT177" s="162" t="s">
        <v>138</v>
      </c>
      <c r="AU177" s="162" t="s">
        <v>90</v>
      </c>
      <c r="AV177" s="14" t="s">
        <v>134</v>
      </c>
      <c r="AW177" s="14" t="s">
        <v>36</v>
      </c>
      <c r="AX177" s="14" t="s">
        <v>88</v>
      </c>
      <c r="AY177" s="162" t="s">
        <v>127</v>
      </c>
    </row>
    <row r="178" spans="2:65" s="1" customFormat="1" ht="24.2" customHeight="1">
      <c r="B178" s="31"/>
      <c r="C178" s="131" t="s">
        <v>174</v>
      </c>
      <c r="D178" s="131" t="s">
        <v>129</v>
      </c>
      <c r="E178" s="132" t="s">
        <v>175</v>
      </c>
      <c r="F178" s="133" t="s">
        <v>176</v>
      </c>
      <c r="G178" s="134" t="s">
        <v>132</v>
      </c>
      <c r="H178" s="135">
        <v>71.5</v>
      </c>
      <c r="I178" s="136"/>
      <c r="J178" s="137">
        <f>ROUND(I178*H178,2)</f>
        <v>0</v>
      </c>
      <c r="K178" s="133" t="s">
        <v>133</v>
      </c>
      <c r="L178" s="31"/>
      <c r="M178" s="138" t="s">
        <v>1</v>
      </c>
      <c r="N178" s="139" t="s">
        <v>45</v>
      </c>
      <c r="P178" s="140">
        <f>O178*H178</f>
        <v>0</v>
      </c>
      <c r="Q178" s="140">
        <v>0</v>
      </c>
      <c r="R178" s="140">
        <f>Q178*H178</f>
        <v>0</v>
      </c>
      <c r="S178" s="140">
        <v>0.22</v>
      </c>
      <c r="T178" s="141">
        <f>S178*H178</f>
        <v>15.73</v>
      </c>
      <c r="AR178" s="142" t="s">
        <v>134</v>
      </c>
      <c r="AT178" s="142" t="s">
        <v>129</v>
      </c>
      <c r="AU178" s="142" t="s">
        <v>90</v>
      </c>
      <c r="AY178" s="16" t="s">
        <v>127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88</v>
      </c>
      <c r="BK178" s="143">
        <f>ROUND(I178*H178,2)</f>
        <v>0</v>
      </c>
      <c r="BL178" s="16" t="s">
        <v>134</v>
      </c>
      <c r="BM178" s="142" t="s">
        <v>177</v>
      </c>
    </row>
    <row r="179" spans="2:65" s="1" customFormat="1" ht="39">
      <c r="B179" s="31"/>
      <c r="D179" s="144" t="s">
        <v>136</v>
      </c>
      <c r="F179" s="145" t="s">
        <v>178</v>
      </c>
      <c r="I179" s="146"/>
      <c r="L179" s="31"/>
      <c r="M179" s="147"/>
      <c r="T179" s="55"/>
      <c r="AT179" s="16" t="s">
        <v>136</v>
      </c>
      <c r="AU179" s="16" t="s">
        <v>90</v>
      </c>
    </row>
    <row r="180" spans="2:65" s="12" customFormat="1" ht="11.25">
      <c r="B180" s="148"/>
      <c r="D180" s="144" t="s">
        <v>138</v>
      </c>
      <c r="E180" s="149" t="s">
        <v>1</v>
      </c>
      <c r="F180" s="150" t="s">
        <v>139</v>
      </c>
      <c r="H180" s="149" t="s">
        <v>1</v>
      </c>
      <c r="I180" s="151"/>
      <c r="L180" s="148"/>
      <c r="M180" s="152"/>
      <c r="T180" s="153"/>
      <c r="AT180" s="149" t="s">
        <v>138</v>
      </c>
      <c r="AU180" s="149" t="s">
        <v>90</v>
      </c>
      <c r="AV180" s="12" t="s">
        <v>88</v>
      </c>
      <c r="AW180" s="12" t="s">
        <v>36</v>
      </c>
      <c r="AX180" s="12" t="s">
        <v>80</v>
      </c>
      <c r="AY180" s="149" t="s">
        <v>127</v>
      </c>
    </row>
    <row r="181" spans="2:65" s="12" customFormat="1" ht="11.25">
      <c r="B181" s="148"/>
      <c r="D181" s="144" t="s">
        <v>138</v>
      </c>
      <c r="E181" s="149" t="s">
        <v>1</v>
      </c>
      <c r="F181" s="150" t="s">
        <v>140</v>
      </c>
      <c r="H181" s="149" t="s">
        <v>1</v>
      </c>
      <c r="I181" s="151"/>
      <c r="L181" s="148"/>
      <c r="M181" s="152"/>
      <c r="T181" s="153"/>
      <c r="AT181" s="149" t="s">
        <v>138</v>
      </c>
      <c r="AU181" s="149" t="s">
        <v>90</v>
      </c>
      <c r="AV181" s="12" t="s">
        <v>88</v>
      </c>
      <c r="AW181" s="12" t="s">
        <v>36</v>
      </c>
      <c r="AX181" s="12" t="s">
        <v>80</v>
      </c>
      <c r="AY181" s="149" t="s">
        <v>127</v>
      </c>
    </row>
    <row r="182" spans="2:65" s="12" customFormat="1" ht="11.25">
      <c r="B182" s="148"/>
      <c r="D182" s="144" t="s">
        <v>138</v>
      </c>
      <c r="E182" s="149" t="s">
        <v>1</v>
      </c>
      <c r="F182" s="150" t="s">
        <v>157</v>
      </c>
      <c r="H182" s="149" t="s">
        <v>1</v>
      </c>
      <c r="I182" s="151"/>
      <c r="L182" s="148"/>
      <c r="M182" s="152"/>
      <c r="T182" s="153"/>
      <c r="AT182" s="149" t="s">
        <v>138</v>
      </c>
      <c r="AU182" s="149" t="s">
        <v>90</v>
      </c>
      <c r="AV182" s="12" t="s">
        <v>88</v>
      </c>
      <c r="AW182" s="12" t="s">
        <v>36</v>
      </c>
      <c r="AX182" s="12" t="s">
        <v>80</v>
      </c>
      <c r="AY182" s="149" t="s">
        <v>127</v>
      </c>
    </row>
    <row r="183" spans="2:65" s="13" customFormat="1" ht="11.25">
      <c r="B183" s="154"/>
      <c r="D183" s="144" t="s">
        <v>138</v>
      </c>
      <c r="E183" s="155" t="s">
        <v>1</v>
      </c>
      <c r="F183" s="156" t="s">
        <v>179</v>
      </c>
      <c r="H183" s="157">
        <v>36.4</v>
      </c>
      <c r="I183" s="158"/>
      <c r="L183" s="154"/>
      <c r="M183" s="159"/>
      <c r="T183" s="160"/>
      <c r="AT183" s="155" t="s">
        <v>138</v>
      </c>
      <c r="AU183" s="155" t="s">
        <v>90</v>
      </c>
      <c r="AV183" s="13" t="s">
        <v>90</v>
      </c>
      <c r="AW183" s="13" t="s">
        <v>36</v>
      </c>
      <c r="AX183" s="13" t="s">
        <v>80</v>
      </c>
      <c r="AY183" s="155" t="s">
        <v>127</v>
      </c>
    </row>
    <row r="184" spans="2:65" s="12" customFormat="1" ht="11.25">
      <c r="B184" s="148"/>
      <c r="D184" s="144" t="s">
        <v>138</v>
      </c>
      <c r="E184" s="149" t="s">
        <v>1</v>
      </c>
      <c r="F184" s="150" t="s">
        <v>143</v>
      </c>
      <c r="H184" s="149" t="s">
        <v>1</v>
      </c>
      <c r="I184" s="151"/>
      <c r="L184" s="148"/>
      <c r="M184" s="152"/>
      <c r="T184" s="153"/>
      <c r="AT184" s="149" t="s">
        <v>138</v>
      </c>
      <c r="AU184" s="149" t="s">
        <v>90</v>
      </c>
      <c r="AV184" s="12" t="s">
        <v>88</v>
      </c>
      <c r="AW184" s="12" t="s">
        <v>36</v>
      </c>
      <c r="AX184" s="12" t="s">
        <v>80</v>
      </c>
      <c r="AY184" s="149" t="s">
        <v>127</v>
      </c>
    </row>
    <row r="185" spans="2:65" s="12" customFormat="1" ht="11.25">
      <c r="B185" s="148"/>
      <c r="D185" s="144" t="s">
        <v>138</v>
      </c>
      <c r="E185" s="149" t="s">
        <v>1</v>
      </c>
      <c r="F185" s="150" t="s">
        <v>159</v>
      </c>
      <c r="H185" s="149" t="s">
        <v>1</v>
      </c>
      <c r="I185" s="151"/>
      <c r="L185" s="148"/>
      <c r="M185" s="152"/>
      <c r="T185" s="153"/>
      <c r="AT185" s="149" t="s">
        <v>138</v>
      </c>
      <c r="AU185" s="149" t="s">
        <v>90</v>
      </c>
      <c r="AV185" s="12" t="s">
        <v>88</v>
      </c>
      <c r="AW185" s="12" t="s">
        <v>36</v>
      </c>
      <c r="AX185" s="12" t="s">
        <v>80</v>
      </c>
      <c r="AY185" s="149" t="s">
        <v>127</v>
      </c>
    </row>
    <row r="186" spans="2:65" s="13" customFormat="1" ht="11.25">
      <c r="B186" s="154"/>
      <c r="D186" s="144" t="s">
        <v>138</v>
      </c>
      <c r="E186" s="155" t="s">
        <v>1</v>
      </c>
      <c r="F186" s="156" t="s">
        <v>180</v>
      </c>
      <c r="H186" s="157">
        <v>35.1</v>
      </c>
      <c r="I186" s="158"/>
      <c r="L186" s="154"/>
      <c r="M186" s="159"/>
      <c r="T186" s="160"/>
      <c r="AT186" s="155" t="s">
        <v>138</v>
      </c>
      <c r="AU186" s="155" t="s">
        <v>90</v>
      </c>
      <c r="AV186" s="13" t="s">
        <v>90</v>
      </c>
      <c r="AW186" s="13" t="s">
        <v>36</v>
      </c>
      <c r="AX186" s="13" t="s">
        <v>80</v>
      </c>
      <c r="AY186" s="155" t="s">
        <v>127</v>
      </c>
    </row>
    <row r="187" spans="2:65" s="14" customFormat="1" ht="11.25">
      <c r="B187" s="161"/>
      <c r="D187" s="144" t="s">
        <v>138</v>
      </c>
      <c r="E187" s="162" t="s">
        <v>1</v>
      </c>
      <c r="F187" s="163" t="s">
        <v>145</v>
      </c>
      <c r="H187" s="164">
        <v>71.5</v>
      </c>
      <c r="I187" s="165"/>
      <c r="L187" s="161"/>
      <c r="M187" s="166"/>
      <c r="T187" s="167"/>
      <c r="AT187" s="162" t="s">
        <v>138</v>
      </c>
      <c r="AU187" s="162" t="s">
        <v>90</v>
      </c>
      <c r="AV187" s="14" t="s">
        <v>134</v>
      </c>
      <c r="AW187" s="14" t="s">
        <v>36</v>
      </c>
      <c r="AX187" s="14" t="s">
        <v>88</v>
      </c>
      <c r="AY187" s="162" t="s">
        <v>127</v>
      </c>
    </row>
    <row r="188" spans="2:65" s="1" customFormat="1" ht="16.5" customHeight="1">
      <c r="B188" s="31"/>
      <c r="C188" s="131" t="s">
        <v>181</v>
      </c>
      <c r="D188" s="131" t="s">
        <v>129</v>
      </c>
      <c r="E188" s="132" t="s">
        <v>182</v>
      </c>
      <c r="F188" s="133" t="s">
        <v>183</v>
      </c>
      <c r="G188" s="134" t="s">
        <v>184</v>
      </c>
      <c r="H188" s="135">
        <v>7</v>
      </c>
      <c r="I188" s="136"/>
      <c r="J188" s="137">
        <f>ROUND(I188*H188,2)</f>
        <v>0</v>
      </c>
      <c r="K188" s="133" t="s">
        <v>133</v>
      </c>
      <c r="L188" s="31"/>
      <c r="M188" s="138" t="s">
        <v>1</v>
      </c>
      <c r="N188" s="139" t="s">
        <v>45</v>
      </c>
      <c r="P188" s="140">
        <f>O188*H188</f>
        <v>0</v>
      </c>
      <c r="Q188" s="140">
        <v>0</v>
      </c>
      <c r="R188" s="140">
        <f>Q188*H188</f>
        <v>0</v>
      </c>
      <c r="S188" s="140">
        <v>0.20499999999999999</v>
      </c>
      <c r="T188" s="141">
        <f>S188*H188</f>
        <v>1.4349999999999998</v>
      </c>
      <c r="AR188" s="142" t="s">
        <v>134</v>
      </c>
      <c r="AT188" s="142" t="s">
        <v>129</v>
      </c>
      <c r="AU188" s="142" t="s">
        <v>90</v>
      </c>
      <c r="AY188" s="16" t="s">
        <v>127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88</v>
      </c>
      <c r="BK188" s="143">
        <f>ROUND(I188*H188,2)</f>
        <v>0</v>
      </c>
      <c r="BL188" s="16" t="s">
        <v>134</v>
      </c>
      <c r="BM188" s="142" t="s">
        <v>185</v>
      </c>
    </row>
    <row r="189" spans="2:65" s="1" customFormat="1" ht="29.25">
      <c r="B189" s="31"/>
      <c r="D189" s="144" t="s">
        <v>136</v>
      </c>
      <c r="F189" s="145" t="s">
        <v>186</v>
      </c>
      <c r="I189" s="146"/>
      <c r="L189" s="31"/>
      <c r="M189" s="147"/>
      <c r="T189" s="55"/>
      <c r="AT189" s="16" t="s">
        <v>136</v>
      </c>
      <c r="AU189" s="16" t="s">
        <v>90</v>
      </c>
    </row>
    <row r="190" spans="2:65" s="12" customFormat="1" ht="11.25">
      <c r="B190" s="148"/>
      <c r="D190" s="144" t="s">
        <v>138</v>
      </c>
      <c r="E190" s="149" t="s">
        <v>1</v>
      </c>
      <c r="F190" s="150" t="s">
        <v>139</v>
      </c>
      <c r="H190" s="149" t="s">
        <v>1</v>
      </c>
      <c r="I190" s="151"/>
      <c r="L190" s="148"/>
      <c r="M190" s="152"/>
      <c r="T190" s="153"/>
      <c r="AT190" s="149" t="s">
        <v>138</v>
      </c>
      <c r="AU190" s="149" t="s">
        <v>90</v>
      </c>
      <c r="AV190" s="12" t="s">
        <v>88</v>
      </c>
      <c r="AW190" s="12" t="s">
        <v>36</v>
      </c>
      <c r="AX190" s="12" t="s">
        <v>80</v>
      </c>
      <c r="AY190" s="149" t="s">
        <v>127</v>
      </c>
    </row>
    <row r="191" spans="2:65" s="12" customFormat="1" ht="11.25">
      <c r="B191" s="148"/>
      <c r="D191" s="144" t="s">
        <v>138</v>
      </c>
      <c r="E191" s="149" t="s">
        <v>1</v>
      </c>
      <c r="F191" s="150" t="s">
        <v>140</v>
      </c>
      <c r="H191" s="149" t="s">
        <v>1</v>
      </c>
      <c r="I191" s="151"/>
      <c r="L191" s="148"/>
      <c r="M191" s="152"/>
      <c r="T191" s="153"/>
      <c r="AT191" s="149" t="s">
        <v>138</v>
      </c>
      <c r="AU191" s="149" t="s">
        <v>90</v>
      </c>
      <c r="AV191" s="12" t="s">
        <v>88</v>
      </c>
      <c r="AW191" s="12" t="s">
        <v>36</v>
      </c>
      <c r="AX191" s="12" t="s">
        <v>80</v>
      </c>
      <c r="AY191" s="149" t="s">
        <v>127</v>
      </c>
    </row>
    <row r="192" spans="2:65" s="13" customFormat="1" ht="11.25">
      <c r="B192" s="154"/>
      <c r="D192" s="144" t="s">
        <v>138</v>
      </c>
      <c r="E192" s="155" t="s">
        <v>1</v>
      </c>
      <c r="F192" s="156" t="s">
        <v>187</v>
      </c>
      <c r="H192" s="157">
        <v>4</v>
      </c>
      <c r="I192" s="158"/>
      <c r="L192" s="154"/>
      <c r="M192" s="159"/>
      <c r="T192" s="160"/>
      <c r="AT192" s="155" t="s">
        <v>138</v>
      </c>
      <c r="AU192" s="155" t="s">
        <v>90</v>
      </c>
      <c r="AV192" s="13" t="s">
        <v>90</v>
      </c>
      <c r="AW192" s="13" t="s">
        <v>36</v>
      </c>
      <c r="AX192" s="13" t="s">
        <v>80</v>
      </c>
      <c r="AY192" s="155" t="s">
        <v>127</v>
      </c>
    </row>
    <row r="193" spans="2:65" s="12" customFormat="1" ht="11.25">
      <c r="B193" s="148"/>
      <c r="D193" s="144" t="s">
        <v>138</v>
      </c>
      <c r="E193" s="149" t="s">
        <v>1</v>
      </c>
      <c r="F193" s="150" t="s">
        <v>143</v>
      </c>
      <c r="H193" s="149" t="s">
        <v>1</v>
      </c>
      <c r="I193" s="151"/>
      <c r="L193" s="148"/>
      <c r="M193" s="152"/>
      <c r="T193" s="153"/>
      <c r="AT193" s="149" t="s">
        <v>138</v>
      </c>
      <c r="AU193" s="149" t="s">
        <v>90</v>
      </c>
      <c r="AV193" s="12" t="s">
        <v>88</v>
      </c>
      <c r="AW193" s="12" t="s">
        <v>36</v>
      </c>
      <c r="AX193" s="12" t="s">
        <v>80</v>
      </c>
      <c r="AY193" s="149" t="s">
        <v>127</v>
      </c>
    </row>
    <row r="194" spans="2:65" s="13" customFormat="1" ht="11.25">
      <c r="B194" s="154"/>
      <c r="D194" s="144" t="s">
        <v>138</v>
      </c>
      <c r="E194" s="155" t="s">
        <v>1</v>
      </c>
      <c r="F194" s="156" t="s">
        <v>188</v>
      </c>
      <c r="H194" s="157">
        <v>3</v>
      </c>
      <c r="I194" s="158"/>
      <c r="L194" s="154"/>
      <c r="M194" s="159"/>
      <c r="T194" s="160"/>
      <c r="AT194" s="155" t="s">
        <v>138</v>
      </c>
      <c r="AU194" s="155" t="s">
        <v>90</v>
      </c>
      <c r="AV194" s="13" t="s">
        <v>90</v>
      </c>
      <c r="AW194" s="13" t="s">
        <v>36</v>
      </c>
      <c r="AX194" s="13" t="s">
        <v>80</v>
      </c>
      <c r="AY194" s="155" t="s">
        <v>127</v>
      </c>
    </row>
    <row r="195" spans="2:65" s="14" customFormat="1" ht="11.25">
      <c r="B195" s="161"/>
      <c r="D195" s="144" t="s">
        <v>138</v>
      </c>
      <c r="E195" s="162" t="s">
        <v>1</v>
      </c>
      <c r="F195" s="163" t="s">
        <v>145</v>
      </c>
      <c r="H195" s="164">
        <v>7</v>
      </c>
      <c r="I195" s="165"/>
      <c r="L195" s="161"/>
      <c r="M195" s="166"/>
      <c r="T195" s="167"/>
      <c r="AT195" s="162" t="s">
        <v>138</v>
      </c>
      <c r="AU195" s="162" t="s">
        <v>90</v>
      </c>
      <c r="AV195" s="14" t="s">
        <v>134</v>
      </c>
      <c r="AW195" s="14" t="s">
        <v>36</v>
      </c>
      <c r="AX195" s="14" t="s">
        <v>88</v>
      </c>
      <c r="AY195" s="162" t="s">
        <v>127</v>
      </c>
    </row>
    <row r="196" spans="2:65" s="1" customFormat="1" ht="24.2" customHeight="1">
      <c r="B196" s="31"/>
      <c r="C196" s="131" t="s">
        <v>189</v>
      </c>
      <c r="D196" s="131" t="s">
        <v>129</v>
      </c>
      <c r="E196" s="132" t="s">
        <v>190</v>
      </c>
      <c r="F196" s="133" t="s">
        <v>191</v>
      </c>
      <c r="G196" s="134" t="s">
        <v>192</v>
      </c>
      <c r="H196" s="135">
        <v>240</v>
      </c>
      <c r="I196" s="136"/>
      <c r="J196" s="137">
        <f>ROUND(I196*H196,2)</f>
        <v>0</v>
      </c>
      <c r="K196" s="133" t="s">
        <v>133</v>
      </c>
      <c r="L196" s="31"/>
      <c r="M196" s="138" t="s">
        <v>1</v>
      </c>
      <c r="N196" s="139" t="s">
        <v>45</v>
      </c>
      <c r="P196" s="140">
        <f>O196*H196</f>
        <v>0</v>
      </c>
      <c r="Q196" s="140">
        <v>3.0000000000000001E-5</v>
      </c>
      <c r="R196" s="140">
        <f>Q196*H196</f>
        <v>7.1999999999999998E-3</v>
      </c>
      <c r="S196" s="140">
        <v>0</v>
      </c>
      <c r="T196" s="141">
        <f>S196*H196</f>
        <v>0</v>
      </c>
      <c r="AR196" s="142" t="s">
        <v>134</v>
      </c>
      <c r="AT196" s="142" t="s">
        <v>129</v>
      </c>
      <c r="AU196" s="142" t="s">
        <v>90</v>
      </c>
      <c r="AY196" s="16" t="s">
        <v>127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88</v>
      </c>
      <c r="BK196" s="143">
        <f>ROUND(I196*H196,2)</f>
        <v>0</v>
      </c>
      <c r="BL196" s="16" t="s">
        <v>134</v>
      </c>
      <c r="BM196" s="142" t="s">
        <v>193</v>
      </c>
    </row>
    <row r="197" spans="2:65" s="1" customFormat="1" ht="19.5">
      <c r="B197" s="31"/>
      <c r="D197" s="144" t="s">
        <v>136</v>
      </c>
      <c r="F197" s="145" t="s">
        <v>194</v>
      </c>
      <c r="I197" s="146"/>
      <c r="L197" s="31"/>
      <c r="M197" s="147"/>
      <c r="T197" s="55"/>
      <c r="AT197" s="16" t="s">
        <v>136</v>
      </c>
      <c r="AU197" s="16" t="s">
        <v>90</v>
      </c>
    </row>
    <row r="198" spans="2:65" s="12" customFormat="1" ht="11.25">
      <c r="B198" s="148"/>
      <c r="D198" s="144" t="s">
        <v>138</v>
      </c>
      <c r="E198" s="149" t="s">
        <v>1</v>
      </c>
      <c r="F198" s="150" t="s">
        <v>195</v>
      </c>
      <c r="H198" s="149" t="s">
        <v>1</v>
      </c>
      <c r="I198" s="151"/>
      <c r="L198" s="148"/>
      <c r="M198" s="152"/>
      <c r="T198" s="153"/>
      <c r="AT198" s="149" t="s">
        <v>138</v>
      </c>
      <c r="AU198" s="149" t="s">
        <v>90</v>
      </c>
      <c r="AV198" s="12" t="s">
        <v>88</v>
      </c>
      <c r="AW198" s="12" t="s">
        <v>36</v>
      </c>
      <c r="AX198" s="12" t="s">
        <v>80</v>
      </c>
      <c r="AY198" s="149" t="s">
        <v>127</v>
      </c>
    </row>
    <row r="199" spans="2:65" s="13" customFormat="1" ht="11.25">
      <c r="B199" s="154"/>
      <c r="D199" s="144" t="s">
        <v>138</v>
      </c>
      <c r="E199" s="155" t="s">
        <v>1</v>
      </c>
      <c r="F199" s="156" t="s">
        <v>196</v>
      </c>
      <c r="H199" s="157">
        <v>240</v>
      </c>
      <c r="I199" s="158"/>
      <c r="L199" s="154"/>
      <c r="M199" s="159"/>
      <c r="T199" s="160"/>
      <c r="AT199" s="155" t="s">
        <v>138</v>
      </c>
      <c r="AU199" s="155" t="s">
        <v>90</v>
      </c>
      <c r="AV199" s="13" t="s">
        <v>90</v>
      </c>
      <c r="AW199" s="13" t="s">
        <v>36</v>
      </c>
      <c r="AX199" s="13" t="s">
        <v>88</v>
      </c>
      <c r="AY199" s="155" t="s">
        <v>127</v>
      </c>
    </row>
    <row r="200" spans="2:65" s="1" customFormat="1" ht="24.2" customHeight="1">
      <c r="B200" s="31"/>
      <c r="C200" s="131" t="s">
        <v>197</v>
      </c>
      <c r="D200" s="131" t="s">
        <v>129</v>
      </c>
      <c r="E200" s="132" t="s">
        <v>198</v>
      </c>
      <c r="F200" s="133" t="s">
        <v>199</v>
      </c>
      <c r="G200" s="134" t="s">
        <v>200</v>
      </c>
      <c r="H200" s="135">
        <v>10</v>
      </c>
      <c r="I200" s="136"/>
      <c r="J200" s="137">
        <f>ROUND(I200*H200,2)</f>
        <v>0</v>
      </c>
      <c r="K200" s="133" t="s">
        <v>133</v>
      </c>
      <c r="L200" s="31"/>
      <c r="M200" s="138" t="s">
        <v>1</v>
      </c>
      <c r="N200" s="139" t="s">
        <v>45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134</v>
      </c>
      <c r="AT200" s="142" t="s">
        <v>129</v>
      </c>
      <c r="AU200" s="142" t="s">
        <v>90</v>
      </c>
      <c r="AY200" s="16" t="s">
        <v>127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88</v>
      </c>
      <c r="BK200" s="143">
        <f>ROUND(I200*H200,2)</f>
        <v>0</v>
      </c>
      <c r="BL200" s="16" t="s">
        <v>134</v>
      </c>
      <c r="BM200" s="142" t="s">
        <v>201</v>
      </c>
    </row>
    <row r="201" spans="2:65" s="1" customFormat="1" ht="19.5">
      <c r="B201" s="31"/>
      <c r="D201" s="144" t="s">
        <v>136</v>
      </c>
      <c r="F201" s="145" t="s">
        <v>202</v>
      </c>
      <c r="I201" s="146"/>
      <c r="L201" s="31"/>
      <c r="M201" s="147"/>
      <c r="T201" s="55"/>
      <c r="AT201" s="16" t="s">
        <v>136</v>
      </c>
      <c r="AU201" s="16" t="s">
        <v>90</v>
      </c>
    </row>
    <row r="202" spans="2:65" s="12" customFormat="1" ht="11.25">
      <c r="B202" s="148"/>
      <c r="D202" s="144" t="s">
        <v>138</v>
      </c>
      <c r="E202" s="149" t="s">
        <v>1</v>
      </c>
      <c r="F202" s="150" t="s">
        <v>195</v>
      </c>
      <c r="H202" s="149" t="s">
        <v>1</v>
      </c>
      <c r="I202" s="151"/>
      <c r="L202" s="148"/>
      <c r="M202" s="152"/>
      <c r="T202" s="153"/>
      <c r="AT202" s="149" t="s">
        <v>138</v>
      </c>
      <c r="AU202" s="149" t="s">
        <v>90</v>
      </c>
      <c r="AV202" s="12" t="s">
        <v>88</v>
      </c>
      <c r="AW202" s="12" t="s">
        <v>36</v>
      </c>
      <c r="AX202" s="12" t="s">
        <v>80</v>
      </c>
      <c r="AY202" s="149" t="s">
        <v>127</v>
      </c>
    </row>
    <row r="203" spans="2:65" s="13" customFormat="1" ht="11.25">
      <c r="B203" s="154"/>
      <c r="D203" s="144" t="s">
        <v>138</v>
      </c>
      <c r="E203" s="155" t="s">
        <v>1</v>
      </c>
      <c r="F203" s="156" t="s">
        <v>203</v>
      </c>
      <c r="H203" s="157">
        <v>10</v>
      </c>
      <c r="I203" s="158"/>
      <c r="L203" s="154"/>
      <c r="M203" s="159"/>
      <c r="T203" s="160"/>
      <c r="AT203" s="155" t="s">
        <v>138</v>
      </c>
      <c r="AU203" s="155" t="s">
        <v>90</v>
      </c>
      <c r="AV203" s="13" t="s">
        <v>90</v>
      </c>
      <c r="AW203" s="13" t="s">
        <v>36</v>
      </c>
      <c r="AX203" s="13" t="s">
        <v>88</v>
      </c>
      <c r="AY203" s="155" t="s">
        <v>127</v>
      </c>
    </row>
    <row r="204" spans="2:65" s="1" customFormat="1" ht="24.2" customHeight="1">
      <c r="B204" s="31"/>
      <c r="C204" s="131" t="s">
        <v>203</v>
      </c>
      <c r="D204" s="131" t="s">
        <v>129</v>
      </c>
      <c r="E204" s="132" t="s">
        <v>204</v>
      </c>
      <c r="F204" s="133" t="s">
        <v>205</v>
      </c>
      <c r="G204" s="134" t="s">
        <v>184</v>
      </c>
      <c r="H204" s="135">
        <v>2.2000000000000002</v>
      </c>
      <c r="I204" s="136"/>
      <c r="J204" s="137">
        <f>ROUND(I204*H204,2)</f>
        <v>0</v>
      </c>
      <c r="K204" s="133" t="s">
        <v>133</v>
      </c>
      <c r="L204" s="31"/>
      <c r="M204" s="138" t="s">
        <v>1</v>
      </c>
      <c r="N204" s="139" t="s">
        <v>45</v>
      </c>
      <c r="P204" s="140">
        <f>O204*H204</f>
        <v>0</v>
      </c>
      <c r="Q204" s="140">
        <v>8.6800000000000002E-3</v>
      </c>
      <c r="R204" s="140">
        <f>Q204*H204</f>
        <v>1.9096000000000002E-2</v>
      </c>
      <c r="S204" s="140">
        <v>0</v>
      </c>
      <c r="T204" s="141">
        <f>S204*H204</f>
        <v>0</v>
      </c>
      <c r="AR204" s="142" t="s">
        <v>134</v>
      </c>
      <c r="AT204" s="142" t="s">
        <v>129</v>
      </c>
      <c r="AU204" s="142" t="s">
        <v>90</v>
      </c>
      <c r="AY204" s="16" t="s">
        <v>127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88</v>
      </c>
      <c r="BK204" s="143">
        <f>ROUND(I204*H204,2)</f>
        <v>0</v>
      </c>
      <c r="BL204" s="16" t="s">
        <v>134</v>
      </c>
      <c r="BM204" s="142" t="s">
        <v>206</v>
      </c>
    </row>
    <row r="205" spans="2:65" s="1" customFormat="1" ht="58.5">
      <c r="B205" s="31"/>
      <c r="D205" s="144" t="s">
        <v>136</v>
      </c>
      <c r="F205" s="145" t="s">
        <v>207</v>
      </c>
      <c r="I205" s="146"/>
      <c r="L205" s="31"/>
      <c r="M205" s="147"/>
      <c r="T205" s="55"/>
      <c r="AT205" s="16" t="s">
        <v>136</v>
      </c>
      <c r="AU205" s="16" t="s">
        <v>90</v>
      </c>
    </row>
    <row r="206" spans="2:65" s="12" customFormat="1" ht="11.25">
      <c r="B206" s="148"/>
      <c r="D206" s="144" t="s">
        <v>138</v>
      </c>
      <c r="E206" s="149" t="s">
        <v>1</v>
      </c>
      <c r="F206" s="150" t="s">
        <v>139</v>
      </c>
      <c r="H206" s="149" t="s">
        <v>1</v>
      </c>
      <c r="I206" s="151"/>
      <c r="L206" s="148"/>
      <c r="M206" s="152"/>
      <c r="T206" s="153"/>
      <c r="AT206" s="149" t="s">
        <v>138</v>
      </c>
      <c r="AU206" s="149" t="s">
        <v>90</v>
      </c>
      <c r="AV206" s="12" t="s">
        <v>88</v>
      </c>
      <c r="AW206" s="12" t="s">
        <v>36</v>
      </c>
      <c r="AX206" s="12" t="s">
        <v>80</v>
      </c>
      <c r="AY206" s="149" t="s">
        <v>127</v>
      </c>
    </row>
    <row r="207" spans="2:65" s="12" customFormat="1" ht="11.25">
      <c r="B207" s="148"/>
      <c r="D207" s="144" t="s">
        <v>138</v>
      </c>
      <c r="E207" s="149" t="s">
        <v>1</v>
      </c>
      <c r="F207" s="150" t="s">
        <v>140</v>
      </c>
      <c r="H207" s="149" t="s">
        <v>1</v>
      </c>
      <c r="I207" s="151"/>
      <c r="L207" s="148"/>
      <c r="M207" s="152"/>
      <c r="T207" s="153"/>
      <c r="AT207" s="149" t="s">
        <v>138</v>
      </c>
      <c r="AU207" s="149" t="s">
        <v>90</v>
      </c>
      <c r="AV207" s="12" t="s">
        <v>88</v>
      </c>
      <c r="AW207" s="12" t="s">
        <v>36</v>
      </c>
      <c r="AX207" s="12" t="s">
        <v>80</v>
      </c>
      <c r="AY207" s="149" t="s">
        <v>127</v>
      </c>
    </row>
    <row r="208" spans="2:65" s="13" customFormat="1" ht="11.25">
      <c r="B208" s="154"/>
      <c r="D208" s="144" t="s">
        <v>138</v>
      </c>
      <c r="E208" s="155" t="s">
        <v>1</v>
      </c>
      <c r="F208" s="156" t="s">
        <v>208</v>
      </c>
      <c r="H208" s="157">
        <v>2.2000000000000002</v>
      </c>
      <c r="I208" s="158"/>
      <c r="L208" s="154"/>
      <c r="M208" s="159"/>
      <c r="T208" s="160"/>
      <c r="AT208" s="155" t="s">
        <v>138</v>
      </c>
      <c r="AU208" s="155" t="s">
        <v>90</v>
      </c>
      <c r="AV208" s="13" t="s">
        <v>90</v>
      </c>
      <c r="AW208" s="13" t="s">
        <v>36</v>
      </c>
      <c r="AX208" s="13" t="s">
        <v>80</v>
      </c>
      <c r="AY208" s="155" t="s">
        <v>127</v>
      </c>
    </row>
    <row r="209" spans="2:65" s="14" customFormat="1" ht="11.25">
      <c r="B209" s="161"/>
      <c r="D209" s="144" t="s">
        <v>138</v>
      </c>
      <c r="E209" s="162" t="s">
        <v>1</v>
      </c>
      <c r="F209" s="163" t="s">
        <v>145</v>
      </c>
      <c r="H209" s="164">
        <v>2.2000000000000002</v>
      </c>
      <c r="I209" s="165"/>
      <c r="L209" s="161"/>
      <c r="M209" s="166"/>
      <c r="T209" s="167"/>
      <c r="AT209" s="162" t="s">
        <v>138</v>
      </c>
      <c r="AU209" s="162" t="s">
        <v>90</v>
      </c>
      <c r="AV209" s="14" t="s">
        <v>134</v>
      </c>
      <c r="AW209" s="14" t="s">
        <v>36</v>
      </c>
      <c r="AX209" s="14" t="s">
        <v>88</v>
      </c>
      <c r="AY209" s="162" t="s">
        <v>127</v>
      </c>
    </row>
    <row r="210" spans="2:65" s="1" customFormat="1" ht="24.2" customHeight="1">
      <c r="B210" s="31"/>
      <c r="C210" s="131" t="s">
        <v>209</v>
      </c>
      <c r="D210" s="131" t="s">
        <v>129</v>
      </c>
      <c r="E210" s="132" t="s">
        <v>210</v>
      </c>
      <c r="F210" s="133" t="s">
        <v>211</v>
      </c>
      <c r="G210" s="134" t="s">
        <v>184</v>
      </c>
      <c r="H210" s="135">
        <v>11</v>
      </c>
      <c r="I210" s="136"/>
      <c r="J210" s="137">
        <f>ROUND(I210*H210,2)</f>
        <v>0</v>
      </c>
      <c r="K210" s="133" t="s">
        <v>133</v>
      </c>
      <c r="L210" s="31"/>
      <c r="M210" s="138" t="s">
        <v>1</v>
      </c>
      <c r="N210" s="139" t="s">
        <v>45</v>
      </c>
      <c r="P210" s="140">
        <f>O210*H210</f>
        <v>0</v>
      </c>
      <c r="Q210" s="140">
        <v>3.6900000000000002E-2</v>
      </c>
      <c r="R210" s="140">
        <f>Q210*H210</f>
        <v>0.40590000000000004</v>
      </c>
      <c r="S210" s="140">
        <v>0</v>
      </c>
      <c r="T210" s="141">
        <f>S210*H210</f>
        <v>0</v>
      </c>
      <c r="AR210" s="142" t="s">
        <v>134</v>
      </c>
      <c r="AT210" s="142" t="s">
        <v>129</v>
      </c>
      <c r="AU210" s="142" t="s">
        <v>90</v>
      </c>
      <c r="AY210" s="16" t="s">
        <v>127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88</v>
      </c>
      <c r="BK210" s="143">
        <f>ROUND(I210*H210,2)</f>
        <v>0</v>
      </c>
      <c r="BL210" s="16" t="s">
        <v>134</v>
      </c>
      <c r="BM210" s="142" t="s">
        <v>212</v>
      </c>
    </row>
    <row r="211" spans="2:65" s="1" customFormat="1" ht="58.5">
      <c r="B211" s="31"/>
      <c r="D211" s="144" t="s">
        <v>136</v>
      </c>
      <c r="F211" s="145" t="s">
        <v>213</v>
      </c>
      <c r="I211" s="146"/>
      <c r="L211" s="31"/>
      <c r="M211" s="147"/>
      <c r="T211" s="55"/>
      <c r="AT211" s="16" t="s">
        <v>136</v>
      </c>
      <c r="AU211" s="16" t="s">
        <v>90</v>
      </c>
    </row>
    <row r="212" spans="2:65" s="12" customFormat="1" ht="11.25">
      <c r="B212" s="148"/>
      <c r="D212" s="144" t="s">
        <v>138</v>
      </c>
      <c r="E212" s="149" t="s">
        <v>1</v>
      </c>
      <c r="F212" s="150" t="s">
        <v>139</v>
      </c>
      <c r="H212" s="149" t="s">
        <v>1</v>
      </c>
      <c r="I212" s="151"/>
      <c r="L212" s="148"/>
      <c r="M212" s="152"/>
      <c r="T212" s="153"/>
      <c r="AT212" s="149" t="s">
        <v>138</v>
      </c>
      <c r="AU212" s="149" t="s">
        <v>90</v>
      </c>
      <c r="AV212" s="12" t="s">
        <v>88</v>
      </c>
      <c r="AW212" s="12" t="s">
        <v>36</v>
      </c>
      <c r="AX212" s="12" t="s">
        <v>80</v>
      </c>
      <c r="AY212" s="149" t="s">
        <v>127</v>
      </c>
    </row>
    <row r="213" spans="2:65" s="12" customFormat="1" ht="11.25">
      <c r="B213" s="148"/>
      <c r="D213" s="144" t="s">
        <v>138</v>
      </c>
      <c r="E213" s="149" t="s">
        <v>1</v>
      </c>
      <c r="F213" s="150" t="s">
        <v>140</v>
      </c>
      <c r="H213" s="149" t="s">
        <v>1</v>
      </c>
      <c r="I213" s="151"/>
      <c r="L213" s="148"/>
      <c r="M213" s="152"/>
      <c r="T213" s="153"/>
      <c r="AT213" s="149" t="s">
        <v>138</v>
      </c>
      <c r="AU213" s="149" t="s">
        <v>90</v>
      </c>
      <c r="AV213" s="12" t="s">
        <v>88</v>
      </c>
      <c r="AW213" s="12" t="s">
        <v>36</v>
      </c>
      <c r="AX213" s="12" t="s">
        <v>80</v>
      </c>
      <c r="AY213" s="149" t="s">
        <v>127</v>
      </c>
    </row>
    <row r="214" spans="2:65" s="13" customFormat="1" ht="11.25">
      <c r="B214" s="154"/>
      <c r="D214" s="144" t="s">
        <v>138</v>
      </c>
      <c r="E214" s="155" t="s">
        <v>1</v>
      </c>
      <c r="F214" s="156" t="s">
        <v>214</v>
      </c>
      <c r="H214" s="157">
        <v>9.9</v>
      </c>
      <c r="I214" s="158"/>
      <c r="L214" s="154"/>
      <c r="M214" s="159"/>
      <c r="T214" s="160"/>
      <c r="AT214" s="155" t="s">
        <v>138</v>
      </c>
      <c r="AU214" s="155" t="s">
        <v>90</v>
      </c>
      <c r="AV214" s="13" t="s">
        <v>90</v>
      </c>
      <c r="AW214" s="13" t="s">
        <v>36</v>
      </c>
      <c r="AX214" s="13" t="s">
        <v>80</v>
      </c>
      <c r="AY214" s="155" t="s">
        <v>127</v>
      </c>
    </row>
    <row r="215" spans="2:65" s="12" customFormat="1" ht="11.25">
      <c r="B215" s="148"/>
      <c r="D215" s="144" t="s">
        <v>138</v>
      </c>
      <c r="E215" s="149" t="s">
        <v>1</v>
      </c>
      <c r="F215" s="150" t="s">
        <v>143</v>
      </c>
      <c r="H215" s="149" t="s">
        <v>1</v>
      </c>
      <c r="I215" s="151"/>
      <c r="L215" s="148"/>
      <c r="M215" s="152"/>
      <c r="T215" s="153"/>
      <c r="AT215" s="149" t="s">
        <v>138</v>
      </c>
      <c r="AU215" s="149" t="s">
        <v>90</v>
      </c>
      <c r="AV215" s="12" t="s">
        <v>88</v>
      </c>
      <c r="AW215" s="12" t="s">
        <v>36</v>
      </c>
      <c r="AX215" s="12" t="s">
        <v>80</v>
      </c>
      <c r="AY215" s="149" t="s">
        <v>127</v>
      </c>
    </row>
    <row r="216" spans="2:65" s="13" customFormat="1" ht="11.25">
      <c r="B216" s="154"/>
      <c r="D216" s="144" t="s">
        <v>138</v>
      </c>
      <c r="E216" s="155" t="s">
        <v>1</v>
      </c>
      <c r="F216" s="156" t="s">
        <v>215</v>
      </c>
      <c r="H216" s="157">
        <v>1.1000000000000001</v>
      </c>
      <c r="I216" s="158"/>
      <c r="L216" s="154"/>
      <c r="M216" s="159"/>
      <c r="T216" s="160"/>
      <c r="AT216" s="155" t="s">
        <v>138</v>
      </c>
      <c r="AU216" s="155" t="s">
        <v>90</v>
      </c>
      <c r="AV216" s="13" t="s">
        <v>90</v>
      </c>
      <c r="AW216" s="13" t="s">
        <v>36</v>
      </c>
      <c r="AX216" s="13" t="s">
        <v>80</v>
      </c>
      <c r="AY216" s="155" t="s">
        <v>127</v>
      </c>
    </row>
    <row r="217" spans="2:65" s="14" customFormat="1" ht="11.25">
      <c r="B217" s="161"/>
      <c r="D217" s="144" t="s">
        <v>138</v>
      </c>
      <c r="E217" s="162" t="s">
        <v>1</v>
      </c>
      <c r="F217" s="163" t="s">
        <v>145</v>
      </c>
      <c r="H217" s="164">
        <v>11</v>
      </c>
      <c r="I217" s="165"/>
      <c r="L217" s="161"/>
      <c r="M217" s="166"/>
      <c r="T217" s="167"/>
      <c r="AT217" s="162" t="s">
        <v>138</v>
      </c>
      <c r="AU217" s="162" t="s">
        <v>90</v>
      </c>
      <c r="AV217" s="14" t="s">
        <v>134</v>
      </c>
      <c r="AW217" s="14" t="s">
        <v>36</v>
      </c>
      <c r="AX217" s="14" t="s">
        <v>88</v>
      </c>
      <c r="AY217" s="162" t="s">
        <v>127</v>
      </c>
    </row>
    <row r="218" spans="2:65" s="1" customFormat="1" ht="24.2" customHeight="1">
      <c r="B218" s="31"/>
      <c r="C218" s="131" t="s">
        <v>8</v>
      </c>
      <c r="D218" s="131" t="s">
        <v>129</v>
      </c>
      <c r="E218" s="132" t="s">
        <v>216</v>
      </c>
      <c r="F218" s="133" t="s">
        <v>217</v>
      </c>
      <c r="G218" s="134" t="s">
        <v>218</v>
      </c>
      <c r="H218" s="135">
        <v>2</v>
      </c>
      <c r="I218" s="136"/>
      <c r="J218" s="137">
        <f>ROUND(I218*H218,2)</f>
        <v>0</v>
      </c>
      <c r="K218" s="133" t="s">
        <v>133</v>
      </c>
      <c r="L218" s="31"/>
      <c r="M218" s="138" t="s">
        <v>1</v>
      </c>
      <c r="N218" s="139" t="s">
        <v>45</v>
      </c>
      <c r="P218" s="140">
        <f>O218*H218</f>
        <v>0</v>
      </c>
      <c r="Q218" s="140">
        <v>6.4999999999999997E-4</v>
      </c>
      <c r="R218" s="140">
        <f>Q218*H218</f>
        <v>1.2999999999999999E-3</v>
      </c>
      <c r="S218" s="140">
        <v>0</v>
      </c>
      <c r="T218" s="141">
        <f>S218*H218</f>
        <v>0</v>
      </c>
      <c r="AR218" s="142" t="s">
        <v>134</v>
      </c>
      <c r="AT218" s="142" t="s">
        <v>129</v>
      </c>
      <c r="AU218" s="142" t="s">
        <v>90</v>
      </c>
      <c r="AY218" s="16" t="s">
        <v>127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6" t="s">
        <v>88</v>
      </c>
      <c r="BK218" s="143">
        <f>ROUND(I218*H218,2)</f>
        <v>0</v>
      </c>
      <c r="BL218" s="16" t="s">
        <v>134</v>
      </c>
      <c r="BM218" s="142" t="s">
        <v>219</v>
      </c>
    </row>
    <row r="219" spans="2:65" s="1" customFormat="1" ht="19.5">
      <c r="B219" s="31"/>
      <c r="D219" s="144" t="s">
        <v>136</v>
      </c>
      <c r="F219" s="145" t="s">
        <v>220</v>
      </c>
      <c r="I219" s="146"/>
      <c r="L219" s="31"/>
      <c r="M219" s="147"/>
      <c r="T219" s="55"/>
      <c r="AT219" s="16" t="s">
        <v>136</v>
      </c>
      <c r="AU219" s="16" t="s">
        <v>90</v>
      </c>
    </row>
    <row r="220" spans="2:65" s="12" customFormat="1" ht="11.25">
      <c r="B220" s="148"/>
      <c r="D220" s="144" t="s">
        <v>138</v>
      </c>
      <c r="E220" s="149" t="s">
        <v>1</v>
      </c>
      <c r="F220" s="150" t="s">
        <v>195</v>
      </c>
      <c r="H220" s="149" t="s">
        <v>1</v>
      </c>
      <c r="I220" s="151"/>
      <c r="L220" s="148"/>
      <c r="M220" s="152"/>
      <c r="T220" s="153"/>
      <c r="AT220" s="149" t="s">
        <v>138</v>
      </c>
      <c r="AU220" s="149" t="s">
        <v>90</v>
      </c>
      <c r="AV220" s="12" t="s">
        <v>88</v>
      </c>
      <c r="AW220" s="12" t="s">
        <v>36</v>
      </c>
      <c r="AX220" s="12" t="s">
        <v>80</v>
      </c>
      <c r="AY220" s="149" t="s">
        <v>127</v>
      </c>
    </row>
    <row r="221" spans="2:65" s="13" customFormat="1" ht="11.25">
      <c r="B221" s="154"/>
      <c r="D221" s="144" t="s">
        <v>138</v>
      </c>
      <c r="E221" s="155" t="s">
        <v>1</v>
      </c>
      <c r="F221" s="156" t="s">
        <v>90</v>
      </c>
      <c r="H221" s="157">
        <v>2</v>
      </c>
      <c r="I221" s="158"/>
      <c r="L221" s="154"/>
      <c r="M221" s="159"/>
      <c r="T221" s="160"/>
      <c r="AT221" s="155" t="s">
        <v>138</v>
      </c>
      <c r="AU221" s="155" t="s">
        <v>90</v>
      </c>
      <c r="AV221" s="13" t="s">
        <v>90</v>
      </c>
      <c r="AW221" s="13" t="s">
        <v>36</v>
      </c>
      <c r="AX221" s="13" t="s">
        <v>88</v>
      </c>
      <c r="AY221" s="155" t="s">
        <v>127</v>
      </c>
    </row>
    <row r="222" spans="2:65" s="1" customFormat="1" ht="24.2" customHeight="1">
      <c r="B222" s="31"/>
      <c r="C222" s="131" t="s">
        <v>221</v>
      </c>
      <c r="D222" s="131" t="s">
        <v>129</v>
      </c>
      <c r="E222" s="132" t="s">
        <v>222</v>
      </c>
      <c r="F222" s="133" t="s">
        <v>223</v>
      </c>
      <c r="G222" s="134" t="s">
        <v>218</v>
      </c>
      <c r="H222" s="135">
        <v>2</v>
      </c>
      <c r="I222" s="136"/>
      <c r="J222" s="137">
        <f>ROUND(I222*H222,2)</f>
        <v>0</v>
      </c>
      <c r="K222" s="133" t="s">
        <v>133</v>
      </c>
      <c r="L222" s="31"/>
      <c r="M222" s="138" t="s">
        <v>1</v>
      </c>
      <c r="N222" s="139" t="s">
        <v>45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134</v>
      </c>
      <c r="AT222" s="142" t="s">
        <v>129</v>
      </c>
      <c r="AU222" s="142" t="s">
        <v>90</v>
      </c>
      <c r="AY222" s="16" t="s">
        <v>127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6" t="s">
        <v>88</v>
      </c>
      <c r="BK222" s="143">
        <f>ROUND(I222*H222,2)</f>
        <v>0</v>
      </c>
      <c r="BL222" s="16" t="s">
        <v>134</v>
      </c>
      <c r="BM222" s="142" t="s">
        <v>224</v>
      </c>
    </row>
    <row r="223" spans="2:65" s="1" customFormat="1" ht="19.5">
      <c r="B223" s="31"/>
      <c r="D223" s="144" t="s">
        <v>136</v>
      </c>
      <c r="F223" s="145" t="s">
        <v>225</v>
      </c>
      <c r="I223" s="146"/>
      <c r="L223" s="31"/>
      <c r="M223" s="147"/>
      <c r="T223" s="55"/>
      <c r="AT223" s="16" t="s">
        <v>136</v>
      </c>
      <c r="AU223" s="16" t="s">
        <v>90</v>
      </c>
    </row>
    <row r="224" spans="2:65" s="12" customFormat="1" ht="11.25">
      <c r="B224" s="148"/>
      <c r="D224" s="144" t="s">
        <v>138</v>
      </c>
      <c r="E224" s="149" t="s">
        <v>1</v>
      </c>
      <c r="F224" s="150" t="s">
        <v>195</v>
      </c>
      <c r="H224" s="149" t="s">
        <v>1</v>
      </c>
      <c r="I224" s="151"/>
      <c r="L224" s="148"/>
      <c r="M224" s="152"/>
      <c r="T224" s="153"/>
      <c r="AT224" s="149" t="s">
        <v>138</v>
      </c>
      <c r="AU224" s="149" t="s">
        <v>90</v>
      </c>
      <c r="AV224" s="12" t="s">
        <v>88</v>
      </c>
      <c r="AW224" s="12" t="s">
        <v>36</v>
      </c>
      <c r="AX224" s="12" t="s">
        <v>80</v>
      </c>
      <c r="AY224" s="149" t="s">
        <v>127</v>
      </c>
    </row>
    <row r="225" spans="2:65" s="13" customFormat="1" ht="11.25">
      <c r="B225" s="154"/>
      <c r="D225" s="144" t="s">
        <v>138</v>
      </c>
      <c r="E225" s="155" t="s">
        <v>1</v>
      </c>
      <c r="F225" s="156" t="s">
        <v>90</v>
      </c>
      <c r="H225" s="157">
        <v>2</v>
      </c>
      <c r="I225" s="158"/>
      <c r="L225" s="154"/>
      <c r="M225" s="159"/>
      <c r="T225" s="160"/>
      <c r="AT225" s="155" t="s">
        <v>138</v>
      </c>
      <c r="AU225" s="155" t="s">
        <v>90</v>
      </c>
      <c r="AV225" s="13" t="s">
        <v>90</v>
      </c>
      <c r="AW225" s="13" t="s">
        <v>36</v>
      </c>
      <c r="AX225" s="13" t="s">
        <v>88</v>
      </c>
      <c r="AY225" s="155" t="s">
        <v>127</v>
      </c>
    </row>
    <row r="226" spans="2:65" s="1" customFormat="1" ht="24.2" customHeight="1">
      <c r="B226" s="31"/>
      <c r="C226" s="131" t="s">
        <v>226</v>
      </c>
      <c r="D226" s="131" t="s">
        <v>129</v>
      </c>
      <c r="E226" s="132" t="s">
        <v>227</v>
      </c>
      <c r="F226" s="133" t="s">
        <v>228</v>
      </c>
      <c r="G226" s="134" t="s">
        <v>132</v>
      </c>
      <c r="H226" s="135">
        <v>18</v>
      </c>
      <c r="I226" s="136"/>
      <c r="J226" s="137">
        <f>ROUND(I226*H226,2)</f>
        <v>0</v>
      </c>
      <c r="K226" s="133" t="s">
        <v>133</v>
      </c>
      <c r="L226" s="31"/>
      <c r="M226" s="138" t="s">
        <v>1</v>
      </c>
      <c r="N226" s="139" t="s">
        <v>45</v>
      </c>
      <c r="P226" s="140">
        <f>O226*H226</f>
        <v>0</v>
      </c>
      <c r="Q226" s="140">
        <v>6.4000000000000005E-4</v>
      </c>
      <c r="R226" s="140">
        <f>Q226*H226</f>
        <v>1.1520000000000001E-2</v>
      </c>
      <c r="S226" s="140">
        <v>0</v>
      </c>
      <c r="T226" s="141">
        <f>S226*H226</f>
        <v>0</v>
      </c>
      <c r="AR226" s="142" t="s">
        <v>134</v>
      </c>
      <c r="AT226" s="142" t="s">
        <v>129</v>
      </c>
      <c r="AU226" s="142" t="s">
        <v>90</v>
      </c>
      <c r="AY226" s="16" t="s">
        <v>127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6" t="s">
        <v>88</v>
      </c>
      <c r="BK226" s="143">
        <f>ROUND(I226*H226,2)</f>
        <v>0</v>
      </c>
      <c r="BL226" s="16" t="s">
        <v>134</v>
      </c>
      <c r="BM226" s="142" t="s">
        <v>229</v>
      </c>
    </row>
    <row r="227" spans="2:65" s="1" customFormat="1" ht="19.5">
      <c r="B227" s="31"/>
      <c r="D227" s="144" t="s">
        <v>136</v>
      </c>
      <c r="F227" s="145" t="s">
        <v>230</v>
      </c>
      <c r="I227" s="146"/>
      <c r="L227" s="31"/>
      <c r="M227" s="147"/>
      <c r="T227" s="55"/>
      <c r="AT227" s="16" t="s">
        <v>136</v>
      </c>
      <c r="AU227" s="16" t="s">
        <v>90</v>
      </c>
    </row>
    <row r="228" spans="2:65" s="12" customFormat="1" ht="11.25">
      <c r="B228" s="148"/>
      <c r="D228" s="144" t="s">
        <v>138</v>
      </c>
      <c r="E228" s="149" t="s">
        <v>1</v>
      </c>
      <c r="F228" s="150" t="s">
        <v>195</v>
      </c>
      <c r="H228" s="149" t="s">
        <v>1</v>
      </c>
      <c r="I228" s="151"/>
      <c r="L228" s="148"/>
      <c r="M228" s="152"/>
      <c r="T228" s="153"/>
      <c r="AT228" s="149" t="s">
        <v>138</v>
      </c>
      <c r="AU228" s="149" t="s">
        <v>90</v>
      </c>
      <c r="AV228" s="12" t="s">
        <v>88</v>
      </c>
      <c r="AW228" s="12" t="s">
        <v>36</v>
      </c>
      <c r="AX228" s="12" t="s">
        <v>80</v>
      </c>
      <c r="AY228" s="149" t="s">
        <v>127</v>
      </c>
    </row>
    <row r="229" spans="2:65" s="13" customFormat="1" ht="11.25">
      <c r="B229" s="154"/>
      <c r="D229" s="144" t="s">
        <v>138</v>
      </c>
      <c r="E229" s="155" t="s">
        <v>1</v>
      </c>
      <c r="F229" s="156" t="s">
        <v>231</v>
      </c>
      <c r="H229" s="157">
        <v>18</v>
      </c>
      <c r="I229" s="158"/>
      <c r="L229" s="154"/>
      <c r="M229" s="159"/>
      <c r="T229" s="160"/>
      <c r="AT229" s="155" t="s">
        <v>138</v>
      </c>
      <c r="AU229" s="155" t="s">
        <v>90</v>
      </c>
      <c r="AV229" s="13" t="s">
        <v>90</v>
      </c>
      <c r="AW229" s="13" t="s">
        <v>36</v>
      </c>
      <c r="AX229" s="13" t="s">
        <v>88</v>
      </c>
      <c r="AY229" s="155" t="s">
        <v>127</v>
      </c>
    </row>
    <row r="230" spans="2:65" s="1" customFormat="1" ht="24.2" customHeight="1">
      <c r="B230" s="31"/>
      <c r="C230" s="131" t="s">
        <v>232</v>
      </c>
      <c r="D230" s="131" t="s">
        <v>129</v>
      </c>
      <c r="E230" s="132" t="s">
        <v>233</v>
      </c>
      <c r="F230" s="133" t="s">
        <v>234</v>
      </c>
      <c r="G230" s="134" t="s">
        <v>132</v>
      </c>
      <c r="H230" s="135">
        <v>18</v>
      </c>
      <c r="I230" s="136"/>
      <c r="J230" s="137">
        <f>ROUND(I230*H230,2)</f>
        <v>0</v>
      </c>
      <c r="K230" s="133" t="s">
        <v>133</v>
      </c>
      <c r="L230" s="31"/>
      <c r="M230" s="138" t="s">
        <v>1</v>
      </c>
      <c r="N230" s="139" t="s">
        <v>45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134</v>
      </c>
      <c r="AT230" s="142" t="s">
        <v>129</v>
      </c>
      <c r="AU230" s="142" t="s">
        <v>90</v>
      </c>
      <c r="AY230" s="16" t="s">
        <v>127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88</v>
      </c>
      <c r="BK230" s="143">
        <f>ROUND(I230*H230,2)</f>
        <v>0</v>
      </c>
      <c r="BL230" s="16" t="s">
        <v>134</v>
      </c>
      <c r="BM230" s="142" t="s">
        <v>235</v>
      </c>
    </row>
    <row r="231" spans="2:65" s="1" customFormat="1" ht="19.5">
      <c r="B231" s="31"/>
      <c r="D231" s="144" t="s">
        <v>136</v>
      </c>
      <c r="F231" s="145" t="s">
        <v>236</v>
      </c>
      <c r="I231" s="146"/>
      <c r="L231" s="31"/>
      <c r="M231" s="147"/>
      <c r="T231" s="55"/>
      <c r="AT231" s="16" t="s">
        <v>136</v>
      </c>
      <c r="AU231" s="16" t="s">
        <v>90</v>
      </c>
    </row>
    <row r="232" spans="2:65" s="12" customFormat="1" ht="11.25">
      <c r="B232" s="148"/>
      <c r="D232" s="144" t="s">
        <v>138</v>
      </c>
      <c r="E232" s="149" t="s">
        <v>1</v>
      </c>
      <c r="F232" s="150" t="s">
        <v>195</v>
      </c>
      <c r="H232" s="149" t="s">
        <v>1</v>
      </c>
      <c r="I232" s="151"/>
      <c r="L232" s="148"/>
      <c r="M232" s="152"/>
      <c r="T232" s="153"/>
      <c r="AT232" s="149" t="s">
        <v>138</v>
      </c>
      <c r="AU232" s="149" t="s">
        <v>90</v>
      </c>
      <c r="AV232" s="12" t="s">
        <v>88</v>
      </c>
      <c r="AW232" s="12" t="s">
        <v>36</v>
      </c>
      <c r="AX232" s="12" t="s">
        <v>80</v>
      </c>
      <c r="AY232" s="149" t="s">
        <v>127</v>
      </c>
    </row>
    <row r="233" spans="2:65" s="13" customFormat="1" ht="11.25">
      <c r="B233" s="154"/>
      <c r="D233" s="144" t="s">
        <v>138</v>
      </c>
      <c r="E233" s="155" t="s">
        <v>1</v>
      </c>
      <c r="F233" s="156" t="s">
        <v>231</v>
      </c>
      <c r="H233" s="157">
        <v>18</v>
      </c>
      <c r="I233" s="158"/>
      <c r="L233" s="154"/>
      <c r="M233" s="159"/>
      <c r="T233" s="160"/>
      <c r="AT233" s="155" t="s">
        <v>138</v>
      </c>
      <c r="AU233" s="155" t="s">
        <v>90</v>
      </c>
      <c r="AV233" s="13" t="s">
        <v>90</v>
      </c>
      <c r="AW233" s="13" t="s">
        <v>36</v>
      </c>
      <c r="AX233" s="13" t="s">
        <v>88</v>
      </c>
      <c r="AY233" s="155" t="s">
        <v>127</v>
      </c>
    </row>
    <row r="234" spans="2:65" s="1" customFormat="1" ht="33" customHeight="1">
      <c r="B234" s="31"/>
      <c r="C234" s="131" t="s">
        <v>237</v>
      </c>
      <c r="D234" s="131" t="s">
        <v>129</v>
      </c>
      <c r="E234" s="132" t="s">
        <v>238</v>
      </c>
      <c r="F234" s="133" t="s">
        <v>239</v>
      </c>
      <c r="G234" s="134" t="s">
        <v>184</v>
      </c>
      <c r="H234" s="135">
        <v>138</v>
      </c>
      <c r="I234" s="136"/>
      <c r="J234" s="137">
        <f>ROUND(I234*H234,2)</f>
        <v>0</v>
      </c>
      <c r="K234" s="133" t="s">
        <v>133</v>
      </c>
      <c r="L234" s="31"/>
      <c r="M234" s="138" t="s">
        <v>1</v>
      </c>
      <c r="N234" s="139" t="s">
        <v>45</v>
      </c>
      <c r="P234" s="140">
        <f>O234*H234</f>
        <v>0</v>
      </c>
      <c r="Q234" s="140">
        <v>5.8E-4</v>
      </c>
      <c r="R234" s="140">
        <f>Q234*H234</f>
        <v>8.004E-2</v>
      </c>
      <c r="S234" s="140">
        <v>0</v>
      </c>
      <c r="T234" s="141">
        <f>S234*H234</f>
        <v>0</v>
      </c>
      <c r="AR234" s="142" t="s">
        <v>134</v>
      </c>
      <c r="AT234" s="142" t="s">
        <v>129</v>
      </c>
      <c r="AU234" s="142" t="s">
        <v>90</v>
      </c>
      <c r="AY234" s="16" t="s">
        <v>127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6" t="s">
        <v>88</v>
      </c>
      <c r="BK234" s="143">
        <f>ROUND(I234*H234,2)</f>
        <v>0</v>
      </c>
      <c r="BL234" s="16" t="s">
        <v>134</v>
      </c>
      <c r="BM234" s="142" t="s">
        <v>240</v>
      </c>
    </row>
    <row r="235" spans="2:65" s="1" customFormat="1" ht="29.25">
      <c r="B235" s="31"/>
      <c r="D235" s="144" t="s">
        <v>136</v>
      </c>
      <c r="F235" s="145" t="s">
        <v>241</v>
      </c>
      <c r="I235" s="146"/>
      <c r="L235" s="31"/>
      <c r="M235" s="147"/>
      <c r="T235" s="55"/>
      <c r="AT235" s="16" t="s">
        <v>136</v>
      </c>
      <c r="AU235" s="16" t="s">
        <v>90</v>
      </c>
    </row>
    <row r="236" spans="2:65" s="12" customFormat="1" ht="11.25">
      <c r="B236" s="148"/>
      <c r="D236" s="144" t="s">
        <v>138</v>
      </c>
      <c r="E236" s="149" t="s">
        <v>1</v>
      </c>
      <c r="F236" s="150" t="s">
        <v>139</v>
      </c>
      <c r="H236" s="149" t="s">
        <v>1</v>
      </c>
      <c r="I236" s="151"/>
      <c r="L236" s="148"/>
      <c r="M236" s="152"/>
      <c r="T236" s="153"/>
      <c r="AT236" s="149" t="s">
        <v>138</v>
      </c>
      <c r="AU236" s="149" t="s">
        <v>90</v>
      </c>
      <c r="AV236" s="12" t="s">
        <v>88</v>
      </c>
      <c r="AW236" s="12" t="s">
        <v>36</v>
      </c>
      <c r="AX236" s="12" t="s">
        <v>80</v>
      </c>
      <c r="AY236" s="149" t="s">
        <v>127</v>
      </c>
    </row>
    <row r="237" spans="2:65" s="12" customFormat="1" ht="11.25">
      <c r="B237" s="148"/>
      <c r="D237" s="144" t="s">
        <v>138</v>
      </c>
      <c r="E237" s="149" t="s">
        <v>1</v>
      </c>
      <c r="F237" s="150" t="s">
        <v>140</v>
      </c>
      <c r="H237" s="149" t="s">
        <v>1</v>
      </c>
      <c r="I237" s="151"/>
      <c r="L237" s="148"/>
      <c r="M237" s="152"/>
      <c r="T237" s="153"/>
      <c r="AT237" s="149" t="s">
        <v>138</v>
      </c>
      <c r="AU237" s="149" t="s">
        <v>90</v>
      </c>
      <c r="AV237" s="12" t="s">
        <v>88</v>
      </c>
      <c r="AW237" s="12" t="s">
        <v>36</v>
      </c>
      <c r="AX237" s="12" t="s">
        <v>80</v>
      </c>
      <c r="AY237" s="149" t="s">
        <v>127</v>
      </c>
    </row>
    <row r="238" spans="2:65" s="13" customFormat="1" ht="11.25">
      <c r="B238" s="154"/>
      <c r="D238" s="144" t="s">
        <v>138</v>
      </c>
      <c r="E238" s="155" t="s">
        <v>1</v>
      </c>
      <c r="F238" s="156" t="s">
        <v>242</v>
      </c>
      <c r="H238" s="157">
        <v>110</v>
      </c>
      <c r="I238" s="158"/>
      <c r="L238" s="154"/>
      <c r="M238" s="159"/>
      <c r="T238" s="160"/>
      <c r="AT238" s="155" t="s">
        <v>138</v>
      </c>
      <c r="AU238" s="155" t="s">
        <v>90</v>
      </c>
      <c r="AV238" s="13" t="s">
        <v>90</v>
      </c>
      <c r="AW238" s="13" t="s">
        <v>36</v>
      </c>
      <c r="AX238" s="13" t="s">
        <v>80</v>
      </c>
      <c r="AY238" s="155" t="s">
        <v>127</v>
      </c>
    </row>
    <row r="239" spans="2:65" s="12" customFormat="1" ht="11.25">
      <c r="B239" s="148"/>
      <c r="D239" s="144" t="s">
        <v>138</v>
      </c>
      <c r="E239" s="149" t="s">
        <v>1</v>
      </c>
      <c r="F239" s="150" t="s">
        <v>143</v>
      </c>
      <c r="H239" s="149" t="s">
        <v>1</v>
      </c>
      <c r="I239" s="151"/>
      <c r="L239" s="148"/>
      <c r="M239" s="152"/>
      <c r="T239" s="153"/>
      <c r="AT239" s="149" t="s">
        <v>138</v>
      </c>
      <c r="AU239" s="149" t="s">
        <v>90</v>
      </c>
      <c r="AV239" s="12" t="s">
        <v>88</v>
      </c>
      <c r="AW239" s="12" t="s">
        <v>36</v>
      </c>
      <c r="AX239" s="12" t="s">
        <v>80</v>
      </c>
      <c r="AY239" s="149" t="s">
        <v>127</v>
      </c>
    </row>
    <row r="240" spans="2:65" s="13" customFormat="1" ht="11.25">
      <c r="B240" s="154"/>
      <c r="D240" s="144" t="s">
        <v>138</v>
      </c>
      <c r="E240" s="155" t="s">
        <v>1</v>
      </c>
      <c r="F240" s="156" t="s">
        <v>243</v>
      </c>
      <c r="H240" s="157">
        <v>28</v>
      </c>
      <c r="I240" s="158"/>
      <c r="L240" s="154"/>
      <c r="M240" s="159"/>
      <c r="T240" s="160"/>
      <c r="AT240" s="155" t="s">
        <v>138</v>
      </c>
      <c r="AU240" s="155" t="s">
        <v>90</v>
      </c>
      <c r="AV240" s="13" t="s">
        <v>90</v>
      </c>
      <c r="AW240" s="13" t="s">
        <v>36</v>
      </c>
      <c r="AX240" s="13" t="s">
        <v>80</v>
      </c>
      <c r="AY240" s="155" t="s">
        <v>127</v>
      </c>
    </row>
    <row r="241" spans="2:65" s="14" customFormat="1" ht="11.25">
      <c r="B241" s="161"/>
      <c r="D241" s="144" t="s">
        <v>138</v>
      </c>
      <c r="E241" s="162" t="s">
        <v>1</v>
      </c>
      <c r="F241" s="163" t="s">
        <v>145</v>
      </c>
      <c r="H241" s="164">
        <v>138</v>
      </c>
      <c r="I241" s="165"/>
      <c r="L241" s="161"/>
      <c r="M241" s="166"/>
      <c r="T241" s="167"/>
      <c r="AT241" s="162" t="s">
        <v>138</v>
      </c>
      <c r="AU241" s="162" t="s">
        <v>90</v>
      </c>
      <c r="AV241" s="14" t="s">
        <v>134</v>
      </c>
      <c r="AW241" s="14" t="s">
        <v>36</v>
      </c>
      <c r="AX241" s="14" t="s">
        <v>88</v>
      </c>
      <c r="AY241" s="162" t="s">
        <v>127</v>
      </c>
    </row>
    <row r="242" spans="2:65" s="1" customFormat="1" ht="33" customHeight="1">
      <c r="B242" s="31"/>
      <c r="C242" s="131" t="s">
        <v>244</v>
      </c>
      <c r="D242" s="131" t="s">
        <v>129</v>
      </c>
      <c r="E242" s="132" t="s">
        <v>245</v>
      </c>
      <c r="F242" s="133" t="s">
        <v>246</v>
      </c>
      <c r="G242" s="134" t="s">
        <v>184</v>
      </c>
      <c r="H242" s="135">
        <v>138</v>
      </c>
      <c r="I242" s="136"/>
      <c r="J242" s="137">
        <f>ROUND(I242*H242,2)</f>
        <v>0</v>
      </c>
      <c r="K242" s="133" t="s">
        <v>133</v>
      </c>
      <c r="L242" s="31"/>
      <c r="M242" s="138" t="s">
        <v>1</v>
      </c>
      <c r="N242" s="139" t="s">
        <v>45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134</v>
      </c>
      <c r="AT242" s="142" t="s">
        <v>129</v>
      </c>
      <c r="AU242" s="142" t="s">
        <v>90</v>
      </c>
      <c r="AY242" s="16" t="s">
        <v>127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6" t="s">
        <v>88</v>
      </c>
      <c r="BK242" s="143">
        <f>ROUND(I242*H242,2)</f>
        <v>0</v>
      </c>
      <c r="BL242" s="16" t="s">
        <v>134</v>
      </c>
      <c r="BM242" s="142" t="s">
        <v>247</v>
      </c>
    </row>
    <row r="243" spans="2:65" s="1" customFormat="1" ht="29.25">
      <c r="B243" s="31"/>
      <c r="D243" s="144" t="s">
        <v>136</v>
      </c>
      <c r="F243" s="145" t="s">
        <v>248</v>
      </c>
      <c r="I243" s="146"/>
      <c r="L243" s="31"/>
      <c r="M243" s="147"/>
      <c r="T243" s="55"/>
      <c r="AT243" s="16" t="s">
        <v>136</v>
      </c>
      <c r="AU243" s="16" t="s">
        <v>90</v>
      </c>
    </row>
    <row r="244" spans="2:65" s="12" customFormat="1" ht="11.25">
      <c r="B244" s="148"/>
      <c r="D244" s="144" t="s">
        <v>138</v>
      </c>
      <c r="E244" s="149" t="s">
        <v>1</v>
      </c>
      <c r="F244" s="150" t="s">
        <v>139</v>
      </c>
      <c r="H244" s="149" t="s">
        <v>1</v>
      </c>
      <c r="I244" s="151"/>
      <c r="L244" s="148"/>
      <c r="M244" s="152"/>
      <c r="T244" s="153"/>
      <c r="AT244" s="149" t="s">
        <v>138</v>
      </c>
      <c r="AU244" s="149" t="s">
        <v>90</v>
      </c>
      <c r="AV244" s="12" t="s">
        <v>88</v>
      </c>
      <c r="AW244" s="12" t="s">
        <v>36</v>
      </c>
      <c r="AX244" s="12" t="s">
        <v>80</v>
      </c>
      <c r="AY244" s="149" t="s">
        <v>127</v>
      </c>
    </row>
    <row r="245" spans="2:65" s="12" customFormat="1" ht="11.25">
      <c r="B245" s="148"/>
      <c r="D245" s="144" t="s">
        <v>138</v>
      </c>
      <c r="E245" s="149" t="s">
        <v>1</v>
      </c>
      <c r="F245" s="150" t="s">
        <v>140</v>
      </c>
      <c r="H245" s="149" t="s">
        <v>1</v>
      </c>
      <c r="I245" s="151"/>
      <c r="L245" s="148"/>
      <c r="M245" s="152"/>
      <c r="T245" s="153"/>
      <c r="AT245" s="149" t="s">
        <v>138</v>
      </c>
      <c r="AU245" s="149" t="s">
        <v>90</v>
      </c>
      <c r="AV245" s="12" t="s">
        <v>88</v>
      </c>
      <c r="AW245" s="12" t="s">
        <v>36</v>
      </c>
      <c r="AX245" s="12" t="s">
        <v>80</v>
      </c>
      <c r="AY245" s="149" t="s">
        <v>127</v>
      </c>
    </row>
    <row r="246" spans="2:65" s="13" customFormat="1" ht="11.25">
      <c r="B246" s="154"/>
      <c r="D246" s="144" t="s">
        <v>138</v>
      </c>
      <c r="E246" s="155" t="s">
        <v>1</v>
      </c>
      <c r="F246" s="156" t="s">
        <v>242</v>
      </c>
      <c r="H246" s="157">
        <v>110</v>
      </c>
      <c r="I246" s="158"/>
      <c r="L246" s="154"/>
      <c r="M246" s="159"/>
      <c r="T246" s="160"/>
      <c r="AT246" s="155" t="s">
        <v>138</v>
      </c>
      <c r="AU246" s="155" t="s">
        <v>90</v>
      </c>
      <c r="AV246" s="13" t="s">
        <v>90</v>
      </c>
      <c r="AW246" s="13" t="s">
        <v>36</v>
      </c>
      <c r="AX246" s="13" t="s">
        <v>80</v>
      </c>
      <c r="AY246" s="155" t="s">
        <v>127</v>
      </c>
    </row>
    <row r="247" spans="2:65" s="12" customFormat="1" ht="11.25">
      <c r="B247" s="148"/>
      <c r="D247" s="144" t="s">
        <v>138</v>
      </c>
      <c r="E247" s="149" t="s">
        <v>1</v>
      </c>
      <c r="F247" s="150" t="s">
        <v>143</v>
      </c>
      <c r="H247" s="149" t="s">
        <v>1</v>
      </c>
      <c r="I247" s="151"/>
      <c r="L247" s="148"/>
      <c r="M247" s="152"/>
      <c r="T247" s="153"/>
      <c r="AT247" s="149" t="s">
        <v>138</v>
      </c>
      <c r="AU247" s="149" t="s">
        <v>90</v>
      </c>
      <c r="AV247" s="12" t="s">
        <v>88</v>
      </c>
      <c r="AW247" s="12" t="s">
        <v>36</v>
      </c>
      <c r="AX247" s="12" t="s">
        <v>80</v>
      </c>
      <c r="AY247" s="149" t="s">
        <v>127</v>
      </c>
    </row>
    <row r="248" spans="2:65" s="13" customFormat="1" ht="11.25">
      <c r="B248" s="154"/>
      <c r="D248" s="144" t="s">
        <v>138</v>
      </c>
      <c r="E248" s="155" t="s">
        <v>1</v>
      </c>
      <c r="F248" s="156" t="s">
        <v>243</v>
      </c>
      <c r="H248" s="157">
        <v>28</v>
      </c>
      <c r="I248" s="158"/>
      <c r="L248" s="154"/>
      <c r="M248" s="159"/>
      <c r="T248" s="160"/>
      <c r="AT248" s="155" t="s">
        <v>138</v>
      </c>
      <c r="AU248" s="155" t="s">
        <v>90</v>
      </c>
      <c r="AV248" s="13" t="s">
        <v>90</v>
      </c>
      <c r="AW248" s="13" t="s">
        <v>36</v>
      </c>
      <c r="AX248" s="13" t="s">
        <v>80</v>
      </c>
      <c r="AY248" s="155" t="s">
        <v>127</v>
      </c>
    </row>
    <row r="249" spans="2:65" s="14" customFormat="1" ht="11.25">
      <c r="B249" s="161"/>
      <c r="D249" s="144" t="s">
        <v>138</v>
      </c>
      <c r="E249" s="162" t="s">
        <v>1</v>
      </c>
      <c r="F249" s="163" t="s">
        <v>145</v>
      </c>
      <c r="H249" s="164">
        <v>138</v>
      </c>
      <c r="I249" s="165"/>
      <c r="L249" s="161"/>
      <c r="M249" s="166"/>
      <c r="T249" s="167"/>
      <c r="AT249" s="162" t="s">
        <v>138</v>
      </c>
      <c r="AU249" s="162" t="s">
        <v>90</v>
      </c>
      <c r="AV249" s="14" t="s">
        <v>134</v>
      </c>
      <c r="AW249" s="14" t="s">
        <v>36</v>
      </c>
      <c r="AX249" s="14" t="s">
        <v>88</v>
      </c>
      <c r="AY249" s="162" t="s">
        <v>127</v>
      </c>
    </row>
    <row r="250" spans="2:65" s="1" customFormat="1" ht="16.5" customHeight="1">
      <c r="B250" s="31"/>
      <c r="C250" s="131" t="s">
        <v>249</v>
      </c>
      <c r="D250" s="131" t="s">
        <v>129</v>
      </c>
      <c r="E250" s="132" t="s">
        <v>250</v>
      </c>
      <c r="F250" s="133" t="s">
        <v>251</v>
      </c>
      <c r="G250" s="134" t="s">
        <v>132</v>
      </c>
      <c r="H250" s="135">
        <v>18</v>
      </c>
      <c r="I250" s="136"/>
      <c r="J250" s="137">
        <f>ROUND(I250*H250,2)</f>
        <v>0</v>
      </c>
      <c r="K250" s="133" t="s">
        <v>133</v>
      </c>
      <c r="L250" s="31"/>
      <c r="M250" s="138" t="s">
        <v>1</v>
      </c>
      <c r="N250" s="139" t="s">
        <v>45</v>
      </c>
      <c r="P250" s="140">
        <f>O250*H250</f>
        <v>0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AR250" s="142" t="s">
        <v>134</v>
      </c>
      <c r="AT250" s="142" t="s">
        <v>129</v>
      </c>
      <c r="AU250" s="142" t="s">
        <v>90</v>
      </c>
      <c r="AY250" s="16" t="s">
        <v>127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88</v>
      </c>
      <c r="BK250" s="143">
        <f>ROUND(I250*H250,2)</f>
        <v>0</v>
      </c>
      <c r="BL250" s="16" t="s">
        <v>134</v>
      </c>
      <c r="BM250" s="142" t="s">
        <v>252</v>
      </c>
    </row>
    <row r="251" spans="2:65" s="1" customFormat="1" ht="11.25">
      <c r="B251" s="31"/>
      <c r="D251" s="144" t="s">
        <v>136</v>
      </c>
      <c r="F251" s="145" t="s">
        <v>253</v>
      </c>
      <c r="I251" s="146"/>
      <c r="L251" s="31"/>
      <c r="M251" s="147"/>
      <c r="T251" s="55"/>
      <c r="AT251" s="16" t="s">
        <v>136</v>
      </c>
      <c r="AU251" s="16" t="s">
        <v>90</v>
      </c>
    </row>
    <row r="252" spans="2:65" s="14" customFormat="1" ht="11.25">
      <c r="B252" s="161"/>
      <c r="D252" s="144" t="s">
        <v>138</v>
      </c>
      <c r="E252" s="162" t="s">
        <v>1</v>
      </c>
      <c r="F252" s="163" t="s">
        <v>145</v>
      </c>
      <c r="H252" s="164">
        <v>0</v>
      </c>
      <c r="I252" s="165"/>
      <c r="L252" s="161"/>
      <c r="M252" s="166"/>
      <c r="T252" s="167"/>
      <c r="AT252" s="162" t="s">
        <v>138</v>
      </c>
      <c r="AU252" s="162" t="s">
        <v>90</v>
      </c>
      <c r="AV252" s="14" t="s">
        <v>134</v>
      </c>
      <c r="AW252" s="14" t="s">
        <v>36</v>
      </c>
      <c r="AX252" s="14" t="s">
        <v>80</v>
      </c>
      <c r="AY252" s="162" t="s">
        <v>127</v>
      </c>
    </row>
    <row r="253" spans="2:65" s="12" customFormat="1" ht="11.25">
      <c r="B253" s="148"/>
      <c r="D253" s="144" t="s">
        <v>138</v>
      </c>
      <c r="E253" s="149" t="s">
        <v>1</v>
      </c>
      <c r="F253" s="150" t="s">
        <v>139</v>
      </c>
      <c r="H253" s="149" t="s">
        <v>1</v>
      </c>
      <c r="I253" s="151"/>
      <c r="L253" s="148"/>
      <c r="M253" s="152"/>
      <c r="T253" s="153"/>
      <c r="AT253" s="149" t="s">
        <v>138</v>
      </c>
      <c r="AU253" s="149" t="s">
        <v>90</v>
      </c>
      <c r="AV253" s="12" t="s">
        <v>88</v>
      </c>
      <c r="AW253" s="12" t="s">
        <v>36</v>
      </c>
      <c r="AX253" s="12" t="s">
        <v>80</v>
      </c>
      <c r="AY253" s="149" t="s">
        <v>127</v>
      </c>
    </row>
    <row r="254" spans="2:65" s="12" customFormat="1" ht="11.25">
      <c r="B254" s="148"/>
      <c r="D254" s="144" t="s">
        <v>138</v>
      </c>
      <c r="E254" s="149" t="s">
        <v>1</v>
      </c>
      <c r="F254" s="150" t="s">
        <v>140</v>
      </c>
      <c r="H254" s="149" t="s">
        <v>1</v>
      </c>
      <c r="I254" s="151"/>
      <c r="L254" s="148"/>
      <c r="M254" s="152"/>
      <c r="T254" s="153"/>
      <c r="AT254" s="149" t="s">
        <v>138</v>
      </c>
      <c r="AU254" s="149" t="s">
        <v>90</v>
      </c>
      <c r="AV254" s="12" t="s">
        <v>88</v>
      </c>
      <c r="AW254" s="12" t="s">
        <v>36</v>
      </c>
      <c r="AX254" s="12" t="s">
        <v>80</v>
      </c>
      <c r="AY254" s="149" t="s">
        <v>127</v>
      </c>
    </row>
    <row r="255" spans="2:65" s="12" customFormat="1" ht="11.25">
      <c r="B255" s="148"/>
      <c r="D255" s="144" t="s">
        <v>138</v>
      </c>
      <c r="E255" s="149" t="s">
        <v>1</v>
      </c>
      <c r="F255" s="150" t="s">
        <v>254</v>
      </c>
      <c r="H255" s="149" t="s">
        <v>1</v>
      </c>
      <c r="I255" s="151"/>
      <c r="L255" s="148"/>
      <c r="M255" s="152"/>
      <c r="T255" s="153"/>
      <c r="AT255" s="149" t="s">
        <v>138</v>
      </c>
      <c r="AU255" s="149" t="s">
        <v>90</v>
      </c>
      <c r="AV255" s="12" t="s">
        <v>88</v>
      </c>
      <c r="AW255" s="12" t="s">
        <v>36</v>
      </c>
      <c r="AX255" s="12" t="s">
        <v>80</v>
      </c>
      <c r="AY255" s="149" t="s">
        <v>127</v>
      </c>
    </row>
    <row r="256" spans="2:65" s="13" customFormat="1" ht="11.25">
      <c r="B256" s="154"/>
      <c r="D256" s="144" t="s">
        <v>138</v>
      </c>
      <c r="E256" s="155" t="s">
        <v>1</v>
      </c>
      <c r="F256" s="156" t="s">
        <v>255</v>
      </c>
      <c r="H256" s="157">
        <v>18</v>
      </c>
      <c r="I256" s="158"/>
      <c r="L256" s="154"/>
      <c r="M256" s="159"/>
      <c r="T256" s="160"/>
      <c r="AT256" s="155" t="s">
        <v>138</v>
      </c>
      <c r="AU256" s="155" t="s">
        <v>90</v>
      </c>
      <c r="AV256" s="13" t="s">
        <v>90</v>
      </c>
      <c r="AW256" s="13" t="s">
        <v>36</v>
      </c>
      <c r="AX256" s="13" t="s">
        <v>80</v>
      </c>
      <c r="AY256" s="155" t="s">
        <v>127</v>
      </c>
    </row>
    <row r="257" spans="2:65" s="14" customFormat="1" ht="11.25">
      <c r="B257" s="161"/>
      <c r="D257" s="144" t="s">
        <v>138</v>
      </c>
      <c r="E257" s="162" t="s">
        <v>1</v>
      </c>
      <c r="F257" s="163" t="s">
        <v>145</v>
      </c>
      <c r="H257" s="164">
        <v>18</v>
      </c>
      <c r="I257" s="165"/>
      <c r="L257" s="161"/>
      <c r="M257" s="166"/>
      <c r="T257" s="167"/>
      <c r="AT257" s="162" t="s">
        <v>138</v>
      </c>
      <c r="AU257" s="162" t="s">
        <v>90</v>
      </c>
      <c r="AV257" s="14" t="s">
        <v>134</v>
      </c>
      <c r="AW257" s="14" t="s">
        <v>36</v>
      </c>
      <c r="AX257" s="14" t="s">
        <v>88</v>
      </c>
      <c r="AY257" s="162" t="s">
        <v>127</v>
      </c>
    </row>
    <row r="258" spans="2:65" s="1" customFormat="1" ht="33" customHeight="1">
      <c r="B258" s="31"/>
      <c r="C258" s="131" t="s">
        <v>256</v>
      </c>
      <c r="D258" s="131" t="s">
        <v>129</v>
      </c>
      <c r="E258" s="132" t="s">
        <v>257</v>
      </c>
      <c r="F258" s="133" t="s">
        <v>258</v>
      </c>
      <c r="G258" s="134" t="s">
        <v>259</v>
      </c>
      <c r="H258" s="135">
        <v>110.77</v>
      </c>
      <c r="I258" s="136"/>
      <c r="J258" s="137">
        <f>ROUND(I258*H258,2)</f>
        <v>0</v>
      </c>
      <c r="K258" s="133" t="s">
        <v>133</v>
      </c>
      <c r="L258" s="31"/>
      <c r="M258" s="138" t="s">
        <v>1</v>
      </c>
      <c r="N258" s="139" t="s">
        <v>45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134</v>
      </c>
      <c r="AT258" s="142" t="s">
        <v>129</v>
      </c>
      <c r="AU258" s="142" t="s">
        <v>90</v>
      </c>
      <c r="AY258" s="16" t="s">
        <v>127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6" t="s">
        <v>88</v>
      </c>
      <c r="BK258" s="143">
        <f>ROUND(I258*H258,2)</f>
        <v>0</v>
      </c>
      <c r="BL258" s="16" t="s">
        <v>134</v>
      </c>
      <c r="BM258" s="142" t="s">
        <v>260</v>
      </c>
    </row>
    <row r="259" spans="2:65" s="1" customFormat="1" ht="29.25">
      <c r="B259" s="31"/>
      <c r="D259" s="144" t="s">
        <v>136</v>
      </c>
      <c r="F259" s="145" t="s">
        <v>261</v>
      </c>
      <c r="I259" s="146"/>
      <c r="L259" s="31"/>
      <c r="M259" s="147"/>
      <c r="T259" s="55"/>
      <c r="AT259" s="16" t="s">
        <v>136</v>
      </c>
      <c r="AU259" s="16" t="s">
        <v>90</v>
      </c>
    </row>
    <row r="260" spans="2:65" s="12" customFormat="1" ht="11.25">
      <c r="B260" s="148"/>
      <c r="D260" s="144" t="s">
        <v>138</v>
      </c>
      <c r="E260" s="149" t="s">
        <v>1</v>
      </c>
      <c r="F260" s="150" t="s">
        <v>139</v>
      </c>
      <c r="H260" s="149" t="s">
        <v>1</v>
      </c>
      <c r="I260" s="151"/>
      <c r="L260" s="148"/>
      <c r="M260" s="152"/>
      <c r="T260" s="153"/>
      <c r="AT260" s="149" t="s">
        <v>138</v>
      </c>
      <c r="AU260" s="149" t="s">
        <v>90</v>
      </c>
      <c r="AV260" s="12" t="s">
        <v>88</v>
      </c>
      <c r="AW260" s="12" t="s">
        <v>36</v>
      </c>
      <c r="AX260" s="12" t="s">
        <v>80</v>
      </c>
      <c r="AY260" s="149" t="s">
        <v>127</v>
      </c>
    </row>
    <row r="261" spans="2:65" s="12" customFormat="1" ht="11.25">
      <c r="B261" s="148"/>
      <c r="D261" s="144" t="s">
        <v>138</v>
      </c>
      <c r="E261" s="149" t="s">
        <v>1</v>
      </c>
      <c r="F261" s="150" t="s">
        <v>140</v>
      </c>
      <c r="H261" s="149" t="s">
        <v>1</v>
      </c>
      <c r="I261" s="151"/>
      <c r="L261" s="148"/>
      <c r="M261" s="152"/>
      <c r="T261" s="153"/>
      <c r="AT261" s="149" t="s">
        <v>138</v>
      </c>
      <c r="AU261" s="149" t="s">
        <v>90</v>
      </c>
      <c r="AV261" s="12" t="s">
        <v>88</v>
      </c>
      <c r="AW261" s="12" t="s">
        <v>36</v>
      </c>
      <c r="AX261" s="12" t="s">
        <v>80</v>
      </c>
      <c r="AY261" s="149" t="s">
        <v>127</v>
      </c>
    </row>
    <row r="262" spans="2:65" s="13" customFormat="1" ht="11.25">
      <c r="B262" s="154"/>
      <c r="D262" s="144" t="s">
        <v>138</v>
      </c>
      <c r="E262" s="155" t="s">
        <v>1</v>
      </c>
      <c r="F262" s="156" t="s">
        <v>262</v>
      </c>
      <c r="H262" s="157">
        <v>90.75</v>
      </c>
      <c r="I262" s="158"/>
      <c r="L262" s="154"/>
      <c r="M262" s="159"/>
      <c r="T262" s="160"/>
      <c r="AT262" s="155" t="s">
        <v>138</v>
      </c>
      <c r="AU262" s="155" t="s">
        <v>90</v>
      </c>
      <c r="AV262" s="13" t="s">
        <v>90</v>
      </c>
      <c r="AW262" s="13" t="s">
        <v>36</v>
      </c>
      <c r="AX262" s="13" t="s">
        <v>80</v>
      </c>
      <c r="AY262" s="155" t="s">
        <v>127</v>
      </c>
    </row>
    <row r="263" spans="2:65" s="12" customFormat="1" ht="11.25">
      <c r="B263" s="148"/>
      <c r="D263" s="144" t="s">
        <v>138</v>
      </c>
      <c r="E263" s="149" t="s">
        <v>1</v>
      </c>
      <c r="F263" s="150" t="s">
        <v>143</v>
      </c>
      <c r="H263" s="149" t="s">
        <v>1</v>
      </c>
      <c r="I263" s="151"/>
      <c r="L263" s="148"/>
      <c r="M263" s="152"/>
      <c r="T263" s="153"/>
      <c r="AT263" s="149" t="s">
        <v>138</v>
      </c>
      <c r="AU263" s="149" t="s">
        <v>90</v>
      </c>
      <c r="AV263" s="12" t="s">
        <v>88</v>
      </c>
      <c r="AW263" s="12" t="s">
        <v>36</v>
      </c>
      <c r="AX263" s="12" t="s">
        <v>80</v>
      </c>
      <c r="AY263" s="149" t="s">
        <v>127</v>
      </c>
    </row>
    <row r="264" spans="2:65" s="13" customFormat="1" ht="11.25">
      <c r="B264" s="154"/>
      <c r="D264" s="144" t="s">
        <v>138</v>
      </c>
      <c r="E264" s="155" t="s">
        <v>1</v>
      </c>
      <c r="F264" s="156" t="s">
        <v>263</v>
      </c>
      <c r="H264" s="157">
        <v>20.02</v>
      </c>
      <c r="I264" s="158"/>
      <c r="L264" s="154"/>
      <c r="M264" s="159"/>
      <c r="T264" s="160"/>
      <c r="AT264" s="155" t="s">
        <v>138</v>
      </c>
      <c r="AU264" s="155" t="s">
        <v>90</v>
      </c>
      <c r="AV264" s="13" t="s">
        <v>90</v>
      </c>
      <c r="AW264" s="13" t="s">
        <v>36</v>
      </c>
      <c r="AX264" s="13" t="s">
        <v>80</v>
      </c>
      <c r="AY264" s="155" t="s">
        <v>127</v>
      </c>
    </row>
    <row r="265" spans="2:65" s="14" customFormat="1" ht="11.25">
      <c r="B265" s="161"/>
      <c r="D265" s="144" t="s">
        <v>138</v>
      </c>
      <c r="E265" s="162" t="s">
        <v>1</v>
      </c>
      <c r="F265" s="163" t="s">
        <v>145</v>
      </c>
      <c r="H265" s="164">
        <v>110.77</v>
      </c>
      <c r="I265" s="165"/>
      <c r="L265" s="161"/>
      <c r="M265" s="166"/>
      <c r="T265" s="167"/>
      <c r="AT265" s="162" t="s">
        <v>138</v>
      </c>
      <c r="AU265" s="162" t="s">
        <v>90</v>
      </c>
      <c r="AV265" s="14" t="s">
        <v>134</v>
      </c>
      <c r="AW265" s="14" t="s">
        <v>36</v>
      </c>
      <c r="AX265" s="14" t="s">
        <v>88</v>
      </c>
      <c r="AY265" s="162" t="s">
        <v>127</v>
      </c>
    </row>
    <row r="266" spans="2:65" s="1" customFormat="1" ht="24.2" customHeight="1">
      <c r="B266" s="31"/>
      <c r="C266" s="131" t="s">
        <v>264</v>
      </c>
      <c r="D266" s="131" t="s">
        <v>129</v>
      </c>
      <c r="E266" s="132" t="s">
        <v>265</v>
      </c>
      <c r="F266" s="133" t="s">
        <v>266</v>
      </c>
      <c r="G266" s="134" t="s">
        <v>259</v>
      </c>
      <c r="H266" s="135">
        <v>39.159999999999997</v>
      </c>
      <c r="I266" s="136"/>
      <c r="J266" s="137">
        <f>ROUND(I266*H266,2)</f>
        <v>0</v>
      </c>
      <c r="K266" s="133" t="s">
        <v>133</v>
      </c>
      <c r="L266" s="31"/>
      <c r="M266" s="138" t="s">
        <v>1</v>
      </c>
      <c r="N266" s="139" t="s">
        <v>45</v>
      </c>
      <c r="P266" s="140">
        <f>O266*H266</f>
        <v>0</v>
      </c>
      <c r="Q266" s="140">
        <v>0</v>
      </c>
      <c r="R266" s="140">
        <f>Q266*H266</f>
        <v>0</v>
      </c>
      <c r="S266" s="140">
        <v>0</v>
      </c>
      <c r="T266" s="141">
        <f>S266*H266</f>
        <v>0</v>
      </c>
      <c r="AR266" s="142" t="s">
        <v>134</v>
      </c>
      <c r="AT266" s="142" t="s">
        <v>129</v>
      </c>
      <c r="AU266" s="142" t="s">
        <v>90</v>
      </c>
      <c r="AY266" s="16" t="s">
        <v>127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6" t="s">
        <v>88</v>
      </c>
      <c r="BK266" s="143">
        <f>ROUND(I266*H266,2)</f>
        <v>0</v>
      </c>
      <c r="BL266" s="16" t="s">
        <v>134</v>
      </c>
      <c r="BM266" s="142" t="s">
        <v>267</v>
      </c>
    </row>
    <row r="267" spans="2:65" s="1" customFormat="1" ht="29.25">
      <c r="B267" s="31"/>
      <c r="D267" s="144" t="s">
        <v>136</v>
      </c>
      <c r="F267" s="145" t="s">
        <v>268</v>
      </c>
      <c r="I267" s="146"/>
      <c r="L267" s="31"/>
      <c r="M267" s="147"/>
      <c r="T267" s="55"/>
      <c r="AT267" s="16" t="s">
        <v>136</v>
      </c>
      <c r="AU267" s="16" t="s">
        <v>90</v>
      </c>
    </row>
    <row r="268" spans="2:65" s="12" customFormat="1" ht="11.25">
      <c r="B268" s="148"/>
      <c r="D268" s="144" t="s">
        <v>138</v>
      </c>
      <c r="E268" s="149" t="s">
        <v>1</v>
      </c>
      <c r="F268" s="150" t="s">
        <v>139</v>
      </c>
      <c r="H268" s="149" t="s">
        <v>1</v>
      </c>
      <c r="I268" s="151"/>
      <c r="L268" s="148"/>
      <c r="M268" s="152"/>
      <c r="T268" s="153"/>
      <c r="AT268" s="149" t="s">
        <v>138</v>
      </c>
      <c r="AU268" s="149" t="s">
        <v>90</v>
      </c>
      <c r="AV268" s="12" t="s">
        <v>88</v>
      </c>
      <c r="AW268" s="12" t="s">
        <v>36</v>
      </c>
      <c r="AX268" s="12" t="s">
        <v>80</v>
      </c>
      <c r="AY268" s="149" t="s">
        <v>127</v>
      </c>
    </row>
    <row r="269" spans="2:65" s="12" customFormat="1" ht="11.25">
      <c r="B269" s="148"/>
      <c r="D269" s="144" t="s">
        <v>138</v>
      </c>
      <c r="E269" s="149" t="s">
        <v>1</v>
      </c>
      <c r="F269" s="150" t="s">
        <v>140</v>
      </c>
      <c r="H269" s="149" t="s">
        <v>1</v>
      </c>
      <c r="I269" s="151"/>
      <c r="L269" s="148"/>
      <c r="M269" s="152"/>
      <c r="T269" s="153"/>
      <c r="AT269" s="149" t="s">
        <v>138</v>
      </c>
      <c r="AU269" s="149" t="s">
        <v>90</v>
      </c>
      <c r="AV269" s="12" t="s">
        <v>88</v>
      </c>
      <c r="AW269" s="12" t="s">
        <v>36</v>
      </c>
      <c r="AX269" s="12" t="s">
        <v>80</v>
      </c>
      <c r="AY269" s="149" t="s">
        <v>127</v>
      </c>
    </row>
    <row r="270" spans="2:65" s="13" customFormat="1" ht="11.25">
      <c r="B270" s="154"/>
      <c r="D270" s="144" t="s">
        <v>138</v>
      </c>
      <c r="E270" s="155" t="s">
        <v>1</v>
      </c>
      <c r="F270" s="156" t="s">
        <v>269</v>
      </c>
      <c r="H270" s="157">
        <v>36.299999999999997</v>
      </c>
      <c r="I270" s="158"/>
      <c r="L270" s="154"/>
      <c r="M270" s="159"/>
      <c r="T270" s="160"/>
      <c r="AT270" s="155" t="s">
        <v>138</v>
      </c>
      <c r="AU270" s="155" t="s">
        <v>90</v>
      </c>
      <c r="AV270" s="13" t="s">
        <v>90</v>
      </c>
      <c r="AW270" s="13" t="s">
        <v>36</v>
      </c>
      <c r="AX270" s="13" t="s">
        <v>80</v>
      </c>
      <c r="AY270" s="155" t="s">
        <v>127</v>
      </c>
    </row>
    <row r="271" spans="2:65" s="12" customFormat="1" ht="11.25">
      <c r="B271" s="148"/>
      <c r="D271" s="144" t="s">
        <v>138</v>
      </c>
      <c r="E271" s="149" t="s">
        <v>1</v>
      </c>
      <c r="F271" s="150" t="s">
        <v>143</v>
      </c>
      <c r="H271" s="149" t="s">
        <v>1</v>
      </c>
      <c r="I271" s="151"/>
      <c r="L271" s="148"/>
      <c r="M271" s="152"/>
      <c r="T271" s="153"/>
      <c r="AT271" s="149" t="s">
        <v>138</v>
      </c>
      <c r="AU271" s="149" t="s">
        <v>90</v>
      </c>
      <c r="AV271" s="12" t="s">
        <v>88</v>
      </c>
      <c r="AW271" s="12" t="s">
        <v>36</v>
      </c>
      <c r="AX271" s="12" t="s">
        <v>80</v>
      </c>
      <c r="AY271" s="149" t="s">
        <v>127</v>
      </c>
    </row>
    <row r="272" spans="2:65" s="13" customFormat="1" ht="11.25">
      <c r="B272" s="154"/>
      <c r="D272" s="144" t="s">
        <v>138</v>
      </c>
      <c r="E272" s="155" t="s">
        <v>1</v>
      </c>
      <c r="F272" s="156" t="s">
        <v>270</v>
      </c>
      <c r="H272" s="157">
        <v>2.86</v>
      </c>
      <c r="I272" s="158"/>
      <c r="L272" s="154"/>
      <c r="M272" s="159"/>
      <c r="T272" s="160"/>
      <c r="AT272" s="155" t="s">
        <v>138</v>
      </c>
      <c r="AU272" s="155" t="s">
        <v>90</v>
      </c>
      <c r="AV272" s="13" t="s">
        <v>90</v>
      </c>
      <c r="AW272" s="13" t="s">
        <v>36</v>
      </c>
      <c r="AX272" s="13" t="s">
        <v>80</v>
      </c>
      <c r="AY272" s="155" t="s">
        <v>127</v>
      </c>
    </row>
    <row r="273" spans="2:65" s="14" customFormat="1" ht="11.25">
      <c r="B273" s="161"/>
      <c r="D273" s="144" t="s">
        <v>138</v>
      </c>
      <c r="E273" s="162" t="s">
        <v>1</v>
      </c>
      <c r="F273" s="163" t="s">
        <v>145</v>
      </c>
      <c r="H273" s="164">
        <v>39.159999999999997</v>
      </c>
      <c r="I273" s="165"/>
      <c r="L273" s="161"/>
      <c r="M273" s="166"/>
      <c r="T273" s="167"/>
      <c r="AT273" s="162" t="s">
        <v>138</v>
      </c>
      <c r="AU273" s="162" t="s">
        <v>90</v>
      </c>
      <c r="AV273" s="14" t="s">
        <v>134</v>
      </c>
      <c r="AW273" s="14" t="s">
        <v>36</v>
      </c>
      <c r="AX273" s="14" t="s">
        <v>88</v>
      </c>
      <c r="AY273" s="162" t="s">
        <v>127</v>
      </c>
    </row>
    <row r="274" spans="2:65" s="1" customFormat="1" ht="21.75" customHeight="1">
      <c r="B274" s="31"/>
      <c r="C274" s="131" t="s">
        <v>7</v>
      </c>
      <c r="D274" s="131" t="s">
        <v>129</v>
      </c>
      <c r="E274" s="132" t="s">
        <v>271</v>
      </c>
      <c r="F274" s="133" t="s">
        <v>272</v>
      </c>
      <c r="G274" s="134" t="s">
        <v>132</v>
      </c>
      <c r="H274" s="135">
        <v>242.8</v>
      </c>
      <c r="I274" s="136"/>
      <c r="J274" s="137">
        <f>ROUND(I274*H274,2)</f>
        <v>0</v>
      </c>
      <c r="K274" s="133" t="s">
        <v>133</v>
      </c>
      <c r="L274" s="31"/>
      <c r="M274" s="138" t="s">
        <v>1</v>
      </c>
      <c r="N274" s="139" t="s">
        <v>45</v>
      </c>
      <c r="P274" s="140">
        <f>O274*H274</f>
        <v>0</v>
      </c>
      <c r="Q274" s="140">
        <v>8.4000000000000003E-4</v>
      </c>
      <c r="R274" s="140">
        <f>Q274*H274</f>
        <v>0.20395200000000002</v>
      </c>
      <c r="S274" s="140">
        <v>0</v>
      </c>
      <c r="T274" s="141">
        <f>S274*H274</f>
        <v>0</v>
      </c>
      <c r="AR274" s="142" t="s">
        <v>134</v>
      </c>
      <c r="AT274" s="142" t="s">
        <v>129</v>
      </c>
      <c r="AU274" s="142" t="s">
        <v>90</v>
      </c>
      <c r="AY274" s="16" t="s">
        <v>127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88</v>
      </c>
      <c r="BK274" s="143">
        <f>ROUND(I274*H274,2)</f>
        <v>0</v>
      </c>
      <c r="BL274" s="16" t="s">
        <v>134</v>
      </c>
      <c r="BM274" s="142" t="s">
        <v>273</v>
      </c>
    </row>
    <row r="275" spans="2:65" s="1" customFormat="1" ht="19.5">
      <c r="B275" s="31"/>
      <c r="D275" s="144" t="s">
        <v>136</v>
      </c>
      <c r="F275" s="145" t="s">
        <v>274</v>
      </c>
      <c r="I275" s="146"/>
      <c r="L275" s="31"/>
      <c r="M275" s="147"/>
      <c r="T275" s="55"/>
      <c r="AT275" s="16" t="s">
        <v>136</v>
      </c>
      <c r="AU275" s="16" t="s">
        <v>90</v>
      </c>
    </row>
    <row r="276" spans="2:65" s="12" customFormat="1" ht="11.25">
      <c r="B276" s="148"/>
      <c r="D276" s="144" t="s">
        <v>138</v>
      </c>
      <c r="E276" s="149" t="s">
        <v>1</v>
      </c>
      <c r="F276" s="150" t="s">
        <v>139</v>
      </c>
      <c r="H276" s="149" t="s">
        <v>1</v>
      </c>
      <c r="I276" s="151"/>
      <c r="L276" s="148"/>
      <c r="M276" s="152"/>
      <c r="T276" s="153"/>
      <c r="AT276" s="149" t="s">
        <v>138</v>
      </c>
      <c r="AU276" s="149" t="s">
        <v>90</v>
      </c>
      <c r="AV276" s="12" t="s">
        <v>88</v>
      </c>
      <c r="AW276" s="12" t="s">
        <v>36</v>
      </c>
      <c r="AX276" s="12" t="s">
        <v>80</v>
      </c>
      <c r="AY276" s="149" t="s">
        <v>127</v>
      </c>
    </row>
    <row r="277" spans="2:65" s="12" customFormat="1" ht="11.25">
      <c r="B277" s="148"/>
      <c r="D277" s="144" t="s">
        <v>138</v>
      </c>
      <c r="E277" s="149" t="s">
        <v>1</v>
      </c>
      <c r="F277" s="150" t="s">
        <v>140</v>
      </c>
      <c r="H277" s="149" t="s">
        <v>1</v>
      </c>
      <c r="I277" s="151"/>
      <c r="L277" s="148"/>
      <c r="M277" s="152"/>
      <c r="T277" s="153"/>
      <c r="AT277" s="149" t="s">
        <v>138</v>
      </c>
      <c r="AU277" s="149" t="s">
        <v>90</v>
      </c>
      <c r="AV277" s="12" t="s">
        <v>88</v>
      </c>
      <c r="AW277" s="12" t="s">
        <v>36</v>
      </c>
      <c r="AX277" s="12" t="s">
        <v>80</v>
      </c>
      <c r="AY277" s="149" t="s">
        <v>127</v>
      </c>
    </row>
    <row r="278" spans="2:65" s="13" customFormat="1" ht="11.25">
      <c r="B278" s="154"/>
      <c r="D278" s="144" t="s">
        <v>138</v>
      </c>
      <c r="E278" s="155" t="s">
        <v>1</v>
      </c>
      <c r="F278" s="156" t="s">
        <v>275</v>
      </c>
      <c r="H278" s="157">
        <v>198</v>
      </c>
      <c r="I278" s="158"/>
      <c r="L278" s="154"/>
      <c r="M278" s="159"/>
      <c r="T278" s="160"/>
      <c r="AT278" s="155" t="s">
        <v>138</v>
      </c>
      <c r="AU278" s="155" t="s">
        <v>90</v>
      </c>
      <c r="AV278" s="13" t="s">
        <v>90</v>
      </c>
      <c r="AW278" s="13" t="s">
        <v>36</v>
      </c>
      <c r="AX278" s="13" t="s">
        <v>80</v>
      </c>
      <c r="AY278" s="155" t="s">
        <v>127</v>
      </c>
    </row>
    <row r="279" spans="2:65" s="12" customFormat="1" ht="11.25">
      <c r="B279" s="148"/>
      <c r="D279" s="144" t="s">
        <v>138</v>
      </c>
      <c r="E279" s="149" t="s">
        <v>1</v>
      </c>
      <c r="F279" s="150" t="s">
        <v>143</v>
      </c>
      <c r="H279" s="149" t="s">
        <v>1</v>
      </c>
      <c r="I279" s="151"/>
      <c r="L279" s="148"/>
      <c r="M279" s="152"/>
      <c r="T279" s="153"/>
      <c r="AT279" s="149" t="s">
        <v>138</v>
      </c>
      <c r="AU279" s="149" t="s">
        <v>90</v>
      </c>
      <c r="AV279" s="12" t="s">
        <v>88</v>
      </c>
      <c r="AW279" s="12" t="s">
        <v>36</v>
      </c>
      <c r="AX279" s="12" t="s">
        <v>80</v>
      </c>
      <c r="AY279" s="149" t="s">
        <v>127</v>
      </c>
    </row>
    <row r="280" spans="2:65" s="13" customFormat="1" ht="11.25">
      <c r="B280" s="154"/>
      <c r="D280" s="144" t="s">
        <v>138</v>
      </c>
      <c r="E280" s="155" t="s">
        <v>1</v>
      </c>
      <c r="F280" s="156" t="s">
        <v>276</v>
      </c>
      <c r="H280" s="157">
        <v>44.8</v>
      </c>
      <c r="I280" s="158"/>
      <c r="L280" s="154"/>
      <c r="M280" s="159"/>
      <c r="T280" s="160"/>
      <c r="AT280" s="155" t="s">
        <v>138</v>
      </c>
      <c r="AU280" s="155" t="s">
        <v>90</v>
      </c>
      <c r="AV280" s="13" t="s">
        <v>90</v>
      </c>
      <c r="AW280" s="13" t="s">
        <v>36</v>
      </c>
      <c r="AX280" s="13" t="s">
        <v>80</v>
      </c>
      <c r="AY280" s="155" t="s">
        <v>127</v>
      </c>
    </row>
    <row r="281" spans="2:65" s="14" customFormat="1" ht="11.25">
      <c r="B281" s="161"/>
      <c r="D281" s="144" t="s">
        <v>138</v>
      </c>
      <c r="E281" s="162" t="s">
        <v>1</v>
      </c>
      <c r="F281" s="163" t="s">
        <v>145</v>
      </c>
      <c r="H281" s="164">
        <v>242.8</v>
      </c>
      <c r="I281" s="165"/>
      <c r="L281" s="161"/>
      <c r="M281" s="166"/>
      <c r="T281" s="167"/>
      <c r="AT281" s="162" t="s">
        <v>138</v>
      </c>
      <c r="AU281" s="162" t="s">
        <v>90</v>
      </c>
      <c r="AV281" s="14" t="s">
        <v>134</v>
      </c>
      <c r="AW281" s="14" t="s">
        <v>36</v>
      </c>
      <c r="AX281" s="14" t="s">
        <v>88</v>
      </c>
      <c r="AY281" s="162" t="s">
        <v>127</v>
      </c>
    </row>
    <row r="282" spans="2:65" s="1" customFormat="1" ht="24.2" customHeight="1">
      <c r="B282" s="31"/>
      <c r="C282" s="131" t="s">
        <v>277</v>
      </c>
      <c r="D282" s="131" t="s">
        <v>129</v>
      </c>
      <c r="E282" s="132" t="s">
        <v>278</v>
      </c>
      <c r="F282" s="133" t="s">
        <v>279</v>
      </c>
      <c r="G282" s="134" t="s">
        <v>132</v>
      </c>
      <c r="H282" s="135">
        <v>242.8</v>
      </c>
      <c r="I282" s="136"/>
      <c r="J282" s="137">
        <f>ROUND(I282*H282,2)</f>
        <v>0</v>
      </c>
      <c r="K282" s="133" t="s">
        <v>133</v>
      </c>
      <c r="L282" s="31"/>
      <c r="M282" s="138" t="s">
        <v>1</v>
      </c>
      <c r="N282" s="139" t="s">
        <v>45</v>
      </c>
      <c r="P282" s="140">
        <f>O282*H282</f>
        <v>0</v>
      </c>
      <c r="Q282" s="140">
        <v>0</v>
      </c>
      <c r="R282" s="140">
        <f>Q282*H282</f>
        <v>0</v>
      </c>
      <c r="S282" s="140">
        <v>0</v>
      </c>
      <c r="T282" s="141">
        <f>S282*H282</f>
        <v>0</v>
      </c>
      <c r="AR282" s="142" t="s">
        <v>134</v>
      </c>
      <c r="AT282" s="142" t="s">
        <v>129</v>
      </c>
      <c r="AU282" s="142" t="s">
        <v>90</v>
      </c>
      <c r="AY282" s="16" t="s">
        <v>127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6" t="s">
        <v>88</v>
      </c>
      <c r="BK282" s="143">
        <f>ROUND(I282*H282,2)</f>
        <v>0</v>
      </c>
      <c r="BL282" s="16" t="s">
        <v>134</v>
      </c>
      <c r="BM282" s="142" t="s">
        <v>280</v>
      </c>
    </row>
    <row r="283" spans="2:65" s="1" customFormat="1" ht="29.25">
      <c r="B283" s="31"/>
      <c r="D283" s="144" t="s">
        <v>136</v>
      </c>
      <c r="F283" s="145" t="s">
        <v>281</v>
      </c>
      <c r="I283" s="146"/>
      <c r="L283" s="31"/>
      <c r="M283" s="147"/>
      <c r="T283" s="55"/>
      <c r="AT283" s="16" t="s">
        <v>136</v>
      </c>
      <c r="AU283" s="16" t="s">
        <v>90</v>
      </c>
    </row>
    <row r="284" spans="2:65" s="12" customFormat="1" ht="11.25">
      <c r="B284" s="148"/>
      <c r="D284" s="144" t="s">
        <v>138</v>
      </c>
      <c r="E284" s="149" t="s">
        <v>1</v>
      </c>
      <c r="F284" s="150" t="s">
        <v>139</v>
      </c>
      <c r="H284" s="149" t="s">
        <v>1</v>
      </c>
      <c r="I284" s="151"/>
      <c r="L284" s="148"/>
      <c r="M284" s="152"/>
      <c r="T284" s="153"/>
      <c r="AT284" s="149" t="s">
        <v>138</v>
      </c>
      <c r="AU284" s="149" t="s">
        <v>90</v>
      </c>
      <c r="AV284" s="12" t="s">
        <v>88</v>
      </c>
      <c r="AW284" s="12" t="s">
        <v>36</v>
      </c>
      <c r="AX284" s="12" t="s">
        <v>80</v>
      </c>
      <c r="AY284" s="149" t="s">
        <v>127</v>
      </c>
    </row>
    <row r="285" spans="2:65" s="12" customFormat="1" ht="11.25">
      <c r="B285" s="148"/>
      <c r="D285" s="144" t="s">
        <v>138</v>
      </c>
      <c r="E285" s="149" t="s">
        <v>1</v>
      </c>
      <c r="F285" s="150" t="s">
        <v>140</v>
      </c>
      <c r="H285" s="149" t="s">
        <v>1</v>
      </c>
      <c r="I285" s="151"/>
      <c r="L285" s="148"/>
      <c r="M285" s="152"/>
      <c r="T285" s="153"/>
      <c r="AT285" s="149" t="s">
        <v>138</v>
      </c>
      <c r="AU285" s="149" t="s">
        <v>90</v>
      </c>
      <c r="AV285" s="12" t="s">
        <v>88</v>
      </c>
      <c r="AW285" s="12" t="s">
        <v>36</v>
      </c>
      <c r="AX285" s="12" t="s">
        <v>80</v>
      </c>
      <c r="AY285" s="149" t="s">
        <v>127</v>
      </c>
    </row>
    <row r="286" spans="2:65" s="13" customFormat="1" ht="11.25">
      <c r="B286" s="154"/>
      <c r="D286" s="144" t="s">
        <v>138</v>
      </c>
      <c r="E286" s="155" t="s">
        <v>1</v>
      </c>
      <c r="F286" s="156" t="s">
        <v>275</v>
      </c>
      <c r="H286" s="157">
        <v>198</v>
      </c>
      <c r="I286" s="158"/>
      <c r="L286" s="154"/>
      <c r="M286" s="159"/>
      <c r="T286" s="160"/>
      <c r="AT286" s="155" t="s">
        <v>138</v>
      </c>
      <c r="AU286" s="155" t="s">
        <v>90</v>
      </c>
      <c r="AV286" s="13" t="s">
        <v>90</v>
      </c>
      <c r="AW286" s="13" t="s">
        <v>36</v>
      </c>
      <c r="AX286" s="13" t="s">
        <v>80</v>
      </c>
      <c r="AY286" s="155" t="s">
        <v>127</v>
      </c>
    </row>
    <row r="287" spans="2:65" s="12" customFormat="1" ht="11.25">
      <c r="B287" s="148"/>
      <c r="D287" s="144" t="s">
        <v>138</v>
      </c>
      <c r="E287" s="149" t="s">
        <v>1</v>
      </c>
      <c r="F287" s="150" t="s">
        <v>143</v>
      </c>
      <c r="H287" s="149" t="s">
        <v>1</v>
      </c>
      <c r="I287" s="151"/>
      <c r="L287" s="148"/>
      <c r="M287" s="152"/>
      <c r="T287" s="153"/>
      <c r="AT287" s="149" t="s">
        <v>138</v>
      </c>
      <c r="AU287" s="149" t="s">
        <v>90</v>
      </c>
      <c r="AV287" s="12" t="s">
        <v>88</v>
      </c>
      <c r="AW287" s="12" t="s">
        <v>36</v>
      </c>
      <c r="AX287" s="12" t="s">
        <v>80</v>
      </c>
      <c r="AY287" s="149" t="s">
        <v>127</v>
      </c>
    </row>
    <row r="288" spans="2:65" s="13" customFormat="1" ht="11.25">
      <c r="B288" s="154"/>
      <c r="D288" s="144" t="s">
        <v>138</v>
      </c>
      <c r="E288" s="155" t="s">
        <v>1</v>
      </c>
      <c r="F288" s="156" t="s">
        <v>276</v>
      </c>
      <c r="H288" s="157">
        <v>44.8</v>
      </c>
      <c r="I288" s="158"/>
      <c r="L288" s="154"/>
      <c r="M288" s="159"/>
      <c r="T288" s="160"/>
      <c r="AT288" s="155" t="s">
        <v>138</v>
      </c>
      <c r="AU288" s="155" t="s">
        <v>90</v>
      </c>
      <c r="AV288" s="13" t="s">
        <v>90</v>
      </c>
      <c r="AW288" s="13" t="s">
        <v>36</v>
      </c>
      <c r="AX288" s="13" t="s">
        <v>80</v>
      </c>
      <c r="AY288" s="155" t="s">
        <v>127</v>
      </c>
    </row>
    <row r="289" spans="2:65" s="14" customFormat="1" ht="11.25">
      <c r="B289" s="161"/>
      <c r="D289" s="144" t="s">
        <v>138</v>
      </c>
      <c r="E289" s="162" t="s">
        <v>1</v>
      </c>
      <c r="F289" s="163" t="s">
        <v>145</v>
      </c>
      <c r="H289" s="164">
        <v>242.8</v>
      </c>
      <c r="I289" s="165"/>
      <c r="L289" s="161"/>
      <c r="M289" s="166"/>
      <c r="T289" s="167"/>
      <c r="AT289" s="162" t="s">
        <v>138</v>
      </c>
      <c r="AU289" s="162" t="s">
        <v>90</v>
      </c>
      <c r="AV289" s="14" t="s">
        <v>134</v>
      </c>
      <c r="AW289" s="14" t="s">
        <v>36</v>
      </c>
      <c r="AX289" s="14" t="s">
        <v>88</v>
      </c>
      <c r="AY289" s="162" t="s">
        <v>127</v>
      </c>
    </row>
    <row r="290" spans="2:65" s="1" customFormat="1" ht="37.9" customHeight="1">
      <c r="B290" s="31"/>
      <c r="C290" s="131" t="s">
        <v>282</v>
      </c>
      <c r="D290" s="131" t="s">
        <v>129</v>
      </c>
      <c r="E290" s="132" t="s">
        <v>283</v>
      </c>
      <c r="F290" s="133" t="s">
        <v>284</v>
      </c>
      <c r="G290" s="134" t="s">
        <v>259</v>
      </c>
      <c r="H290" s="135">
        <v>110.77</v>
      </c>
      <c r="I290" s="136"/>
      <c r="J290" s="137">
        <f>ROUND(I290*H290,2)</f>
        <v>0</v>
      </c>
      <c r="K290" s="133" t="s">
        <v>133</v>
      </c>
      <c r="L290" s="31"/>
      <c r="M290" s="138" t="s">
        <v>1</v>
      </c>
      <c r="N290" s="139" t="s">
        <v>45</v>
      </c>
      <c r="P290" s="140">
        <f>O290*H290</f>
        <v>0</v>
      </c>
      <c r="Q290" s="140">
        <v>0</v>
      </c>
      <c r="R290" s="140">
        <f>Q290*H290</f>
        <v>0</v>
      </c>
      <c r="S290" s="140">
        <v>0</v>
      </c>
      <c r="T290" s="141">
        <f>S290*H290</f>
        <v>0</v>
      </c>
      <c r="AR290" s="142" t="s">
        <v>134</v>
      </c>
      <c r="AT290" s="142" t="s">
        <v>129</v>
      </c>
      <c r="AU290" s="142" t="s">
        <v>90</v>
      </c>
      <c r="AY290" s="16" t="s">
        <v>127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6" t="s">
        <v>88</v>
      </c>
      <c r="BK290" s="143">
        <f>ROUND(I290*H290,2)</f>
        <v>0</v>
      </c>
      <c r="BL290" s="16" t="s">
        <v>134</v>
      </c>
      <c r="BM290" s="142" t="s">
        <v>285</v>
      </c>
    </row>
    <row r="291" spans="2:65" s="1" customFormat="1" ht="39">
      <c r="B291" s="31"/>
      <c r="D291" s="144" t="s">
        <v>136</v>
      </c>
      <c r="F291" s="145" t="s">
        <v>286</v>
      </c>
      <c r="I291" s="146"/>
      <c r="L291" s="31"/>
      <c r="M291" s="147"/>
      <c r="T291" s="55"/>
      <c r="AT291" s="16" t="s">
        <v>136</v>
      </c>
      <c r="AU291" s="16" t="s">
        <v>90</v>
      </c>
    </row>
    <row r="292" spans="2:65" s="1" customFormat="1" ht="33" customHeight="1">
      <c r="B292" s="31"/>
      <c r="C292" s="131" t="s">
        <v>287</v>
      </c>
      <c r="D292" s="131" t="s">
        <v>129</v>
      </c>
      <c r="E292" s="132" t="s">
        <v>288</v>
      </c>
      <c r="F292" s="133" t="s">
        <v>289</v>
      </c>
      <c r="G292" s="134" t="s">
        <v>290</v>
      </c>
      <c r="H292" s="135">
        <v>199.386</v>
      </c>
      <c r="I292" s="136"/>
      <c r="J292" s="137">
        <f>ROUND(I292*H292,2)</f>
        <v>0</v>
      </c>
      <c r="K292" s="133" t="s">
        <v>133</v>
      </c>
      <c r="L292" s="31"/>
      <c r="M292" s="138" t="s">
        <v>1</v>
      </c>
      <c r="N292" s="139" t="s">
        <v>45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134</v>
      </c>
      <c r="AT292" s="142" t="s">
        <v>129</v>
      </c>
      <c r="AU292" s="142" t="s">
        <v>90</v>
      </c>
      <c r="AY292" s="16" t="s">
        <v>127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6" t="s">
        <v>88</v>
      </c>
      <c r="BK292" s="143">
        <f>ROUND(I292*H292,2)</f>
        <v>0</v>
      </c>
      <c r="BL292" s="16" t="s">
        <v>134</v>
      </c>
      <c r="BM292" s="142" t="s">
        <v>291</v>
      </c>
    </row>
    <row r="293" spans="2:65" s="1" customFormat="1" ht="29.25">
      <c r="B293" s="31"/>
      <c r="D293" s="144" t="s">
        <v>136</v>
      </c>
      <c r="F293" s="145" t="s">
        <v>292</v>
      </c>
      <c r="I293" s="146"/>
      <c r="L293" s="31"/>
      <c r="M293" s="147"/>
      <c r="T293" s="55"/>
      <c r="AT293" s="16" t="s">
        <v>136</v>
      </c>
      <c r="AU293" s="16" t="s">
        <v>90</v>
      </c>
    </row>
    <row r="294" spans="2:65" s="13" customFormat="1" ht="11.25">
      <c r="B294" s="154"/>
      <c r="D294" s="144" t="s">
        <v>138</v>
      </c>
      <c r="F294" s="156" t="s">
        <v>293</v>
      </c>
      <c r="H294" s="157">
        <v>199.386</v>
      </c>
      <c r="I294" s="158"/>
      <c r="L294" s="154"/>
      <c r="M294" s="159"/>
      <c r="T294" s="160"/>
      <c r="AT294" s="155" t="s">
        <v>138</v>
      </c>
      <c r="AU294" s="155" t="s">
        <v>90</v>
      </c>
      <c r="AV294" s="13" t="s">
        <v>90</v>
      </c>
      <c r="AW294" s="13" t="s">
        <v>4</v>
      </c>
      <c r="AX294" s="13" t="s">
        <v>88</v>
      </c>
      <c r="AY294" s="155" t="s">
        <v>127</v>
      </c>
    </row>
    <row r="295" spans="2:65" s="1" customFormat="1" ht="16.5" customHeight="1">
      <c r="B295" s="31"/>
      <c r="C295" s="131" t="s">
        <v>294</v>
      </c>
      <c r="D295" s="131" t="s">
        <v>129</v>
      </c>
      <c r="E295" s="132" t="s">
        <v>295</v>
      </c>
      <c r="F295" s="133" t="s">
        <v>296</v>
      </c>
      <c r="G295" s="134" t="s">
        <v>259</v>
      </c>
      <c r="H295" s="135">
        <v>110.77</v>
      </c>
      <c r="I295" s="136"/>
      <c r="J295" s="137">
        <f>ROUND(I295*H295,2)</f>
        <v>0</v>
      </c>
      <c r="K295" s="133" t="s">
        <v>133</v>
      </c>
      <c r="L295" s="31"/>
      <c r="M295" s="138" t="s">
        <v>1</v>
      </c>
      <c r="N295" s="139" t="s">
        <v>45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134</v>
      </c>
      <c r="AT295" s="142" t="s">
        <v>129</v>
      </c>
      <c r="AU295" s="142" t="s">
        <v>90</v>
      </c>
      <c r="AY295" s="16" t="s">
        <v>127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6" t="s">
        <v>88</v>
      </c>
      <c r="BK295" s="143">
        <f>ROUND(I295*H295,2)</f>
        <v>0</v>
      </c>
      <c r="BL295" s="16" t="s">
        <v>134</v>
      </c>
      <c r="BM295" s="142" t="s">
        <v>297</v>
      </c>
    </row>
    <row r="296" spans="2:65" s="1" customFormat="1" ht="19.5">
      <c r="B296" s="31"/>
      <c r="D296" s="144" t="s">
        <v>136</v>
      </c>
      <c r="F296" s="145" t="s">
        <v>298</v>
      </c>
      <c r="I296" s="146"/>
      <c r="L296" s="31"/>
      <c r="M296" s="147"/>
      <c r="T296" s="55"/>
      <c r="AT296" s="16" t="s">
        <v>136</v>
      </c>
      <c r="AU296" s="16" t="s">
        <v>90</v>
      </c>
    </row>
    <row r="297" spans="2:65" s="1" customFormat="1" ht="24.2" customHeight="1">
      <c r="B297" s="31"/>
      <c r="C297" s="131" t="s">
        <v>299</v>
      </c>
      <c r="D297" s="131" t="s">
        <v>129</v>
      </c>
      <c r="E297" s="132" t="s">
        <v>300</v>
      </c>
      <c r="F297" s="133" t="s">
        <v>301</v>
      </c>
      <c r="G297" s="134" t="s">
        <v>259</v>
      </c>
      <c r="H297" s="135">
        <v>85.772999999999996</v>
      </c>
      <c r="I297" s="136"/>
      <c r="J297" s="137">
        <f>ROUND(I297*H297,2)</f>
        <v>0</v>
      </c>
      <c r="K297" s="133" t="s">
        <v>133</v>
      </c>
      <c r="L297" s="31"/>
      <c r="M297" s="138" t="s">
        <v>1</v>
      </c>
      <c r="N297" s="139" t="s">
        <v>45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134</v>
      </c>
      <c r="AT297" s="142" t="s">
        <v>129</v>
      </c>
      <c r="AU297" s="142" t="s">
        <v>90</v>
      </c>
      <c r="AY297" s="16" t="s">
        <v>127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6" t="s">
        <v>88</v>
      </c>
      <c r="BK297" s="143">
        <f>ROUND(I297*H297,2)</f>
        <v>0</v>
      </c>
      <c r="BL297" s="16" t="s">
        <v>134</v>
      </c>
      <c r="BM297" s="142" t="s">
        <v>302</v>
      </c>
    </row>
    <row r="298" spans="2:65" s="1" customFormat="1" ht="29.25">
      <c r="B298" s="31"/>
      <c r="D298" s="144" t="s">
        <v>136</v>
      </c>
      <c r="F298" s="145" t="s">
        <v>303</v>
      </c>
      <c r="I298" s="146"/>
      <c r="L298" s="31"/>
      <c r="M298" s="147"/>
      <c r="T298" s="55"/>
      <c r="AT298" s="16" t="s">
        <v>136</v>
      </c>
      <c r="AU298" s="16" t="s">
        <v>90</v>
      </c>
    </row>
    <row r="299" spans="2:65" s="12" customFormat="1" ht="11.25">
      <c r="B299" s="148"/>
      <c r="D299" s="144" t="s">
        <v>138</v>
      </c>
      <c r="E299" s="149" t="s">
        <v>1</v>
      </c>
      <c r="F299" s="150" t="s">
        <v>139</v>
      </c>
      <c r="H299" s="149" t="s">
        <v>1</v>
      </c>
      <c r="I299" s="151"/>
      <c r="L299" s="148"/>
      <c r="M299" s="152"/>
      <c r="T299" s="153"/>
      <c r="AT299" s="149" t="s">
        <v>138</v>
      </c>
      <c r="AU299" s="149" t="s">
        <v>90</v>
      </c>
      <c r="AV299" s="12" t="s">
        <v>88</v>
      </c>
      <c r="AW299" s="12" t="s">
        <v>36</v>
      </c>
      <c r="AX299" s="12" t="s">
        <v>80</v>
      </c>
      <c r="AY299" s="149" t="s">
        <v>127</v>
      </c>
    </row>
    <row r="300" spans="2:65" s="12" customFormat="1" ht="11.25">
      <c r="B300" s="148"/>
      <c r="D300" s="144" t="s">
        <v>138</v>
      </c>
      <c r="E300" s="149" t="s">
        <v>1</v>
      </c>
      <c r="F300" s="150" t="s">
        <v>140</v>
      </c>
      <c r="H300" s="149" t="s">
        <v>1</v>
      </c>
      <c r="I300" s="151"/>
      <c r="L300" s="148"/>
      <c r="M300" s="152"/>
      <c r="T300" s="153"/>
      <c r="AT300" s="149" t="s">
        <v>138</v>
      </c>
      <c r="AU300" s="149" t="s">
        <v>90</v>
      </c>
      <c r="AV300" s="12" t="s">
        <v>88</v>
      </c>
      <c r="AW300" s="12" t="s">
        <v>36</v>
      </c>
      <c r="AX300" s="12" t="s">
        <v>80</v>
      </c>
      <c r="AY300" s="149" t="s">
        <v>127</v>
      </c>
    </row>
    <row r="301" spans="2:65" s="12" customFormat="1" ht="11.25">
      <c r="B301" s="148"/>
      <c r="D301" s="144" t="s">
        <v>138</v>
      </c>
      <c r="E301" s="149" t="s">
        <v>1</v>
      </c>
      <c r="F301" s="150" t="s">
        <v>304</v>
      </c>
      <c r="H301" s="149" t="s">
        <v>1</v>
      </c>
      <c r="I301" s="151"/>
      <c r="L301" s="148"/>
      <c r="M301" s="152"/>
      <c r="T301" s="153"/>
      <c r="AT301" s="149" t="s">
        <v>138</v>
      </c>
      <c r="AU301" s="149" t="s">
        <v>90</v>
      </c>
      <c r="AV301" s="12" t="s">
        <v>88</v>
      </c>
      <c r="AW301" s="12" t="s">
        <v>36</v>
      </c>
      <c r="AX301" s="12" t="s">
        <v>80</v>
      </c>
      <c r="AY301" s="149" t="s">
        <v>127</v>
      </c>
    </row>
    <row r="302" spans="2:65" s="13" customFormat="1" ht="11.25">
      <c r="B302" s="154"/>
      <c r="D302" s="144" t="s">
        <v>138</v>
      </c>
      <c r="E302" s="155" t="s">
        <v>1</v>
      </c>
      <c r="F302" s="156" t="s">
        <v>305</v>
      </c>
      <c r="H302" s="157">
        <v>16.335000000000001</v>
      </c>
      <c r="I302" s="158"/>
      <c r="L302" s="154"/>
      <c r="M302" s="159"/>
      <c r="T302" s="160"/>
      <c r="AT302" s="155" t="s">
        <v>138</v>
      </c>
      <c r="AU302" s="155" t="s">
        <v>90</v>
      </c>
      <c r="AV302" s="13" t="s">
        <v>90</v>
      </c>
      <c r="AW302" s="13" t="s">
        <v>36</v>
      </c>
      <c r="AX302" s="13" t="s">
        <v>80</v>
      </c>
      <c r="AY302" s="155" t="s">
        <v>127</v>
      </c>
    </row>
    <row r="303" spans="2:65" s="12" customFormat="1" ht="11.25">
      <c r="B303" s="148"/>
      <c r="D303" s="144" t="s">
        <v>138</v>
      </c>
      <c r="E303" s="149" t="s">
        <v>1</v>
      </c>
      <c r="F303" s="150" t="s">
        <v>306</v>
      </c>
      <c r="H303" s="149" t="s">
        <v>1</v>
      </c>
      <c r="I303" s="151"/>
      <c r="L303" s="148"/>
      <c r="M303" s="152"/>
      <c r="T303" s="153"/>
      <c r="AT303" s="149" t="s">
        <v>138</v>
      </c>
      <c r="AU303" s="149" t="s">
        <v>90</v>
      </c>
      <c r="AV303" s="12" t="s">
        <v>88</v>
      </c>
      <c r="AW303" s="12" t="s">
        <v>36</v>
      </c>
      <c r="AX303" s="12" t="s">
        <v>80</v>
      </c>
      <c r="AY303" s="149" t="s">
        <v>127</v>
      </c>
    </row>
    <row r="304" spans="2:65" s="13" customFormat="1" ht="11.25">
      <c r="B304" s="154"/>
      <c r="D304" s="144" t="s">
        <v>138</v>
      </c>
      <c r="E304" s="155" t="s">
        <v>1</v>
      </c>
      <c r="F304" s="156" t="s">
        <v>307</v>
      </c>
      <c r="H304" s="157">
        <v>52.497999999999998</v>
      </c>
      <c r="I304" s="158"/>
      <c r="L304" s="154"/>
      <c r="M304" s="159"/>
      <c r="T304" s="160"/>
      <c r="AT304" s="155" t="s">
        <v>138</v>
      </c>
      <c r="AU304" s="155" t="s">
        <v>90</v>
      </c>
      <c r="AV304" s="13" t="s">
        <v>90</v>
      </c>
      <c r="AW304" s="13" t="s">
        <v>36</v>
      </c>
      <c r="AX304" s="13" t="s">
        <v>80</v>
      </c>
      <c r="AY304" s="155" t="s">
        <v>127</v>
      </c>
    </row>
    <row r="305" spans="2:65" s="12" customFormat="1" ht="11.25">
      <c r="B305" s="148"/>
      <c r="D305" s="144" t="s">
        <v>138</v>
      </c>
      <c r="E305" s="149" t="s">
        <v>1</v>
      </c>
      <c r="F305" s="150" t="s">
        <v>143</v>
      </c>
      <c r="H305" s="149" t="s">
        <v>1</v>
      </c>
      <c r="I305" s="151"/>
      <c r="L305" s="148"/>
      <c r="M305" s="152"/>
      <c r="T305" s="153"/>
      <c r="AT305" s="149" t="s">
        <v>138</v>
      </c>
      <c r="AU305" s="149" t="s">
        <v>90</v>
      </c>
      <c r="AV305" s="12" t="s">
        <v>88</v>
      </c>
      <c r="AW305" s="12" t="s">
        <v>36</v>
      </c>
      <c r="AX305" s="12" t="s">
        <v>80</v>
      </c>
      <c r="AY305" s="149" t="s">
        <v>127</v>
      </c>
    </row>
    <row r="306" spans="2:65" s="13" customFormat="1" ht="11.25">
      <c r="B306" s="154"/>
      <c r="D306" s="144" t="s">
        <v>138</v>
      </c>
      <c r="E306" s="155" t="s">
        <v>1</v>
      </c>
      <c r="F306" s="156" t="s">
        <v>308</v>
      </c>
      <c r="H306" s="157">
        <v>16.940000000000001</v>
      </c>
      <c r="I306" s="158"/>
      <c r="L306" s="154"/>
      <c r="M306" s="159"/>
      <c r="T306" s="160"/>
      <c r="AT306" s="155" t="s">
        <v>138</v>
      </c>
      <c r="AU306" s="155" t="s">
        <v>90</v>
      </c>
      <c r="AV306" s="13" t="s">
        <v>90</v>
      </c>
      <c r="AW306" s="13" t="s">
        <v>36</v>
      </c>
      <c r="AX306" s="13" t="s">
        <v>80</v>
      </c>
      <c r="AY306" s="155" t="s">
        <v>127</v>
      </c>
    </row>
    <row r="307" spans="2:65" s="14" customFormat="1" ht="11.25">
      <c r="B307" s="161"/>
      <c r="D307" s="144" t="s">
        <v>138</v>
      </c>
      <c r="E307" s="162" t="s">
        <v>1</v>
      </c>
      <c r="F307" s="163" t="s">
        <v>145</v>
      </c>
      <c r="H307" s="164">
        <v>85.772999999999996</v>
      </c>
      <c r="I307" s="165"/>
      <c r="L307" s="161"/>
      <c r="M307" s="166"/>
      <c r="T307" s="167"/>
      <c r="AT307" s="162" t="s">
        <v>138</v>
      </c>
      <c r="AU307" s="162" t="s">
        <v>90</v>
      </c>
      <c r="AV307" s="14" t="s">
        <v>134</v>
      </c>
      <c r="AW307" s="14" t="s">
        <v>36</v>
      </c>
      <c r="AX307" s="14" t="s">
        <v>88</v>
      </c>
      <c r="AY307" s="162" t="s">
        <v>127</v>
      </c>
    </row>
    <row r="308" spans="2:65" s="1" customFormat="1" ht="16.5" customHeight="1">
      <c r="B308" s="31"/>
      <c r="C308" s="168" t="s">
        <v>309</v>
      </c>
      <c r="D308" s="168" t="s">
        <v>310</v>
      </c>
      <c r="E308" s="169" t="s">
        <v>311</v>
      </c>
      <c r="F308" s="170" t="s">
        <v>312</v>
      </c>
      <c r="G308" s="171" t="s">
        <v>290</v>
      </c>
      <c r="H308" s="172">
        <v>154.39099999999999</v>
      </c>
      <c r="I308" s="173"/>
      <c r="J308" s="174">
        <f>ROUND(I308*H308,2)</f>
        <v>0</v>
      </c>
      <c r="K308" s="170" t="s">
        <v>133</v>
      </c>
      <c r="L308" s="175"/>
      <c r="M308" s="176" t="s">
        <v>1</v>
      </c>
      <c r="N308" s="177" t="s">
        <v>45</v>
      </c>
      <c r="P308" s="140">
        <f>O308*H308</f>
        <v>0</v>
      </c>
      <c r="Q308" s="140">
        <v>1</v>
      </c>
      <c r="R308" s="140">
        <f>Q308*H308</f>
        <v>154.39099999999999</v>
      </c>
      <c r="S308" s="140">
        <v>0</v>
      </c>
      <c r="T308" s="141">
        <f>S308*H308</f>
        <v>0</v>
      </c>
      <c r="AR308" s="142" t="s">
        <v>189</v>
      </c>
      <c r="AT308" s="142" t="s">
        <v>310</v>
      </c>
      <c r="AU308" s="142" t="s">
        <v>90</v>
      </c>
      <c r="AY308" s="16" t="s">
        <v>127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6" t="s">
        <v>88</v>
      </c>
      <c r="BK308" s="143">
        <f>ROUND(I308*H308,2)</f>
        <v>0</v>
      </c>
      <c r="BL308" s="16" t="s">
        <v>134</v>
      </c>
      <c r="BM308" s="142" t="s">
        <v>313</v>
      </c>
    </row>
    <row r="309" spans="2:65" s="1" customFormat="1" ht="11.25">
      <c r="B309" s="31"/>
      <c r="D309" s="144" t="s">
        <v>136</v>
      </c>
      <c r="F309" s="145" t="s">
        <v>312</v>
      </c>
      <c r="I309" s="146"/>
      <c r="L309" s="31"/>
      <c r="M309" s="147"/>
      <c r="T309" s="55"/>
      <c r="AT309" s="16" t="s">
        <v>136</v>
      </c>
      <c r="AU309" s="16" t="s">
        <v>90</v>
      </c>
    </row>
    <row r="310" spans="2:65" s="13" customFormat="1" ht="11.25">
      <c r="B310" s="154"/>
      <c r="D310" s="144" t="s">
        <v>138</v>
      </c>
      <c r="F310" s="156" t="s">
        <v>314</v>
      </c>
      <c r="H310" s="157">
        <v>154.39099999999999</v>
      </c>
      <c r="I310" s="158"/>
      <c r="L310" s="154"/>
      <c r="M310" s="159"/>
      <c r="T310" s="160"/>
      <c r="AT310" s="155" t="s">
        <v>138</v>
      </c>
      <c r="AU310" s="155" t="s">
        <v>90</v>
      </c>
      <c r="AV310" s="13" t="s">
        <v>90</v>
      </c>
      <c r="AW310" s="13" t="s">
        <v>4</v>
      </c>
      <c r="AX310" s="13" t="s">
        <v>88</v>
      </c>
      <c r="AY310" s="155" t="s">
        <v>127</v>
      </c>
    </row>
    <row r="311" spans="2:65" s="1" customFormat="1" ht="24.2" customHeight="1">
      <c r="B311" s="31"/>
      <c r="C311" s="131" t="s">
        <v>315</v>
      </c>
      <c r="D311" s="131" t="s">
        <v>129</v>
      </c>
      <c r="E311" s="132" t="s">
        <v>316</v>
      </c>
      <c r="F311" s="133" t="s">
        <v>317</v>
      </c>
      <c r="G311" s="134" t="s">
        <v>259</v>
      </c>
      <c r="H311" s="135">
        <v>18.948</v>
      </c>
      <c r="I311" s="136"/>
      <c r="J311" s="137">
        <f>ROUND(I311*H311,2)</f>
        <v>0</v>
      </c>
      <c r="K311" s="133" t="s">
        <v>133</v>
      </c>
      <c r="L311" s="31"/>
      <c r="M311" s="138" t="s">
        <v>1</v>
      </c>
      <c r="N311" s="139" t="s">
        <v>45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134</v>
      </c>
      <c r="AT311" s="142" t="s">
        <v>129</v>
      </c>
      <c r="AU311" s="142" t="s">
        <v>90</v>
      </c>
      <c r="AY311" s="16" t="s">
        <v>127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88</v>
      </c>
      <c r="BK311" s="143">
        <f>ROUND(I311*H311,2)</f>
        <v>0</v>
      </c>
      <c r="BL311" s="16" t="s">
        <v>134</v>
      </c>
      <c r="BM311" s="142" t="s">
        <v>318</v>
      </c>
    </row>
    <row r="312" spans="2:65" s="1" customFormat="1" ht="39">
      <c r="B312" s="31"/>
      <c r="D312" s="144" t="s">
        <v>136</v>
      </c>
      <c r="F312" s="145" t="s">
        <v>319</v>
      </c>
      <c r="I312" s="146"/>
      <c r="L312" s="31"/>
      <c r="M312" s="147"/>
      <c r="T312" s="55"/>
      <c r="AT312" s="16" t="s">
        <v>136</v>
      </c>
      <c r="AU312" s="16" t="s">
        <v>90</v>
      </c>
    </row>
    <row r="313" spans="2:65" s="12" customFormat="1" ht="11.25">
      <c r="B313" s="148"/>
      <c r="D313" s="144" t="s">
        <v>138</v>
      </c>
      <c r="E313" s="149" t="s">
        <v>1</v>
      </c>
      <c r="F313" s="150" t="s">
        <v>139</v>
      </c>
      <c r="H313" s="149" t="s">
        <v>1</v>
      </c>
      <c r="I313" s="151"/>
      <c r="L313" s="148"/>
      <c r="M313" s="152"/>
      <c r="T313" s="153"/>
      <c r="AT313" s="149" t="s">
        <v>138</v>
      </c>
      <c r="AU313" s="149" t="s">
        <v>90</v>
      </c>
      <c r="AV313" s="12" t="s">
        <v>88</v>
      </c>
      <c r="AW313" s="12" t="s">
        <v>36</v>
      </c>
      <c r="AX313" s="12" t="s">
        <v>80</v>
      </c>
      <c r="AY313" s="149" t="s">
        <v>127</v>
      </c>
    </row>
    <row r="314" spans="2:65" s="12" customFormat="1" ht="11.25">
      <c r="B314" s="148"/>
      <c r="D314" s="144" t="s">
        <v>138</v>
      </c>
      <c r="E314" s="149" t="s">
        <v>1</v>
      </c>
      <c r="F314" s="150" t="s">
        <v>140</v>
      </c>
      <c r="H314" s="149" t="s">
        <v>1</v>
      </c>
      <c r="I314" s="151"/>
      <c r="L314" s="148"/>
      <c r="M314" s="152"/>
      <c r="T314" s="153"/>
      <c r="AT314" s="149" t="s">
        <v>138</v>
      </c>
      <c r="AU314" s="149" t="s">
        <v>90</v>
      </c>
      <c r="AV314" s="12" t="s">
        <v>88</v>
      </c>
      <c r="AW314" s="12" t="s">
        <v>36</v>
      </c>
      <c r="AX314" s="12" t="s">
        <v>80</v>
      </c>
      <c r="AY314" s="149" t="s">
        <v>127</v>
      </c>
    </row>
    <row r="315" spans="2:65" s="12" customFormat="1" ht="11.25">
      <c r="B315" s="148"/>
      <c r="D315" s="144" t="s">
        <v>138</v>
      </c>
      <c r="E315" s="149" t="s">
        <v>1</v>
      </c>
      <c r="F315" s="150" t="s">
        <v>304</v>
      </c>
      <c r="H315" s="149" t="s">
        <v>1</v>
      </c>
      <c r="I315" s="151"/>
      <c r="L315" s="148"/>
      <c r="M315" s="152"/>
      <c r="T315" s="153"/>
      <c r="AT315" s="149" t="s">
        <v>138</v>
      </c>
      <c r="AU315" s="149" t="s">
        <v>90</v>
      </c>
      <c r="AV315" s="12" t="s">
        <v>88</v>
      </c>
      <c r="AW315" s="12" t="s">
        <v>36</v>
      </c>
      <c r="AX315" s="12" t="s">
        <v>80</v>
      </c>
      <c r="AY315" s="149" t="s">
        <v>127</v>
      </c>
    </row>
    <row r="316" spans="2:65" s="13" customFormat="1" ht="11.25">
      <c r="B316" s="154"/>
      <c r="D316" s="144" t="s">
        <v>138</v>
      </c>
      <c r="E316" s="155" t="s">
        <v>1</v>
      </c>
      <c r="F316" s="156" t="s">
        <v>320</v>
      </c>
      <c r="H316" s="157">
        <v>4.4550000000000001</v>
      </c>
      <c r="I316" s="158"/>
      <c r="L316" s="154"/>
      <c r="M316" s="159"/>
      <c r="T316" s="160"/>
      <c r="AT316" s="155" t="s">
        <v>138</v>
      </c>
      <c r="AU316" s="155" t="s">
        <v>90</v>
      </c>
      <c r="AV316" s="13" t="s">
        <v>90</v>
      </c>
      <c r="AW316" s="13" t="s">
        <v>36</v>
      </c>
      <c r="AX316" s="13" t="s">
        <v>80</v>
      </c>
      <c r="AY316" s="155" t="s">
        <v>127</v>
      </c>
    </row>
    <row r="317" spans="2:65" s="12" customFormat="1" ht="11.25">
      <c r="B317" s="148"/>
      <c r="D317" s="144" t="s">
        <v>138</v>
      </c>
      <c r="E317" s="149" t="s">
        <v>1</v>
      </c>
      <c r="F317" s="150" t="s">
        <v>306</v>
      </c>
      <c r="H317" s="149" t="s">
        <v>1</v>
      </c>
      <c r="I317" s="151"/>
      <c r="L317" s="148"/>
      <c r="M317" s="152"/>
      <c r="T317" s="153"/>
      <c r="AT317" s="149" t="s">
        <v>138</v>
      </c>
      <c r="AU317" s="149" t="s">
        <v>90</v>
      </c>
      <c r="AV317" s="12" t="s">
        <v>88</v>
      </c>
      <c r="AW317" s="12" t="s">
        <v>36</v>
      </c>
      <c r="AX317" s="12" t="s">
        <v>80</v>
      </c>
      <c r="AY317" s="149" t="s">
        <v>127</v>
      </c>
    </row>
    <row r="318" spans="2:65" s="13" customFormat="1" ht="11.25">
      <c r="B318" s="154"/>
      <c r="D318" s="144" t="s">
        <v>138</v>
      </c>
      <c r="E318" s="155" t="s">
        <v>1</v>
      </c>
      <c r="F318" s="156" t="s">
        <v>321</v>
      </c>
      <c r="H318" s="157">
        <v>11.413</v>
      </c>
      <c r="I318" s="158"/>
      <c r="L318" s="154"/>
      <c r="M318" s="159"/>
      <c r="T318" s="160"/>
      <c r="AT318" s="155" t="s">
        <v>138</v>
      </c>
      <c r="AU318" s="155" t="s">
        <v>90</v>
      </c>
      <c r="AV318" s="13" t="s">
        <v>90</v>
      </c>
      <c r="AW318" s="13" t="s">
        <v>36</v>
      </c>
      <c r="AX318" s="13" t="s">
        <v>80</v>
      </c>
      <c r="AY318" s="155" t="s">
        <v>127</v>
      </c>
    </row>
    <row r="319" spans="2:65" s="12" customFormat="1" ht="11.25">
      <c r="B319" s="148"/>
      <c r="D319" s="144" t="s">
        <v>138</v>
      </c>
      <c r="E319" s="149" t="s">
        <v>1</v>
      </c>
      <c r="F319" s="150" t="s">
        <v>143</v>
      </c>
      <c r="H319" s="149" t="s">
        <v>1</v>
      </c>
      <c r="I319" s="151"/>
      <c r="L319" s="148"/>
      <c r="M319" s="152"/>
      <c r="T319" s="153"/>
      <c r="AT319" s="149" t="s">
        <v>138</v>
      </c>
      <c r="AU319" s="149" t="s">
        <v>90</v>
      </c>
      <c r="AV319" s="12" t="s">
        <v>88</v>
      </c>
      <c r="AW319" s="12" t="s">
        <v>36</v>
      </c>
      <c r="AX319" s="12" t="s">
        <v>80</v>
      </c>
      <c r="AY319" s="149" t="s">
        <v>127</v>
      </c>
    </row>
    <row r="320" spans="2:65" s="13" customFormat="1" ht="11.25">
      <c r="B320" s="154"/>
      <c r="D320" s="144" t="s">
        <v>138</v>
      </c>
      <c r="E320" s="155" t="s">
        <v>1</v>
      </c>
      <c r="F320" s="156" t="s">
        <v>322</v>
      </c>
      <c r="H320" s="157">
        <v>3.08</v>
      </c>
      <c r="I320" s="158"/>
      <c r="L320" s="154"/>
      <c r="M320" s="159"/>
      <c r="T320" s="160"/>
      <c r="AT320" s="155" t="s">
        <v>138</v>
      </c>
      <c r="AU320" s="155" t="s">
        <v>90</v>
      </c>
      <c r="AV320" s="13" t="s">
        <v>90</v>
      </c>
      <c r="AW320" s="13" t="s">
        <v>36</v>
      </c>
      <c r="AX320" s="13" t="s">
        <v>80</v>
      </c>
      <c r="AY320" s="155" t="s">
        <v>127</v>
      </c>
    </row>
    <row r="321" spans="2:65" s="14" customFormat="1" ht="11.25">
      <c r="B321" s="161"/>
      <c r="D321" s="144" t="s">
        <v>138</v>
      </c>
      <c r="E321" s="162" t="s">
        <v>1</v>
      </c>
      <c r="F321" s="163" t="s">
        <v>145</v>
      </c>
      <c r="H321" s="164">
        <v>18.948</v>
      </c>
      <c r="I321" s="165"/>
      <c r="L321" s="161"/>
      <c r="M321" s="166"/>
      <c r="T321" s="167"/>
      <c r="AT321" s="162" t="s">
        <v>138</v>
      </c>
      <c r="AU321" s="162" t="s">
        <v>90</v>
      </c>
      <c r="AV321" s="14" t="s">
        <v>134</v>
      </c>
      <c r="AW321" s="14" t="s">
        <v>36</v>
      </c>
      <c r="AX321" s="14" t="s">
        <v>88</v>
      </c>
      <c r="AY321" s="162" t="s">
        <v>127</v>
      </c>
    </row>
    <row r="322" spans="2:65" s="1" customFormat="1" ht="16.5" customHeight="1">
      <c r="B322" s="31"/>
      <c r="C322" s="168" t="s">
        <v>323</v>
      </c>
      <c r="D322" s="168" t="s">
        <v>310</v>
      </c>
      <c r="E322" s="169" t="s">
        <v>324</v>
      </c>
      <c r="F322" s="170" t="s">
        <v>325</v>
      </c>
      <c r="G322" s="171" t="s">
        <v>290</v>
      </c>
      <c r="H322" s="172">
        <v>34.106000000000002</v>
      </c>
      <c r="I322" s="173"/>
      <c r="J322" s="174">
        <f>ROUND(I322*H322,2)</f>
        <v>0</v>
      </c>
      <c r="K322" s="170" t="s">
        <v>133</v>
      </c>
      <c r="L322" s="175"/>
      <c r="M322" s="176" t="s">
        <v>1</v>
      </c>
      <c r="N322" s="177" t="s">
        <v>45</v>
      </c>
      <c r="P322" s="140">
        <f>O322*H322</f>
        <v>0</v>
      </c>
      <c r="Q322" s="140">
        <v>1</v>
      </c>
      <c r="R322" s="140">
        <f>Q322*H322</f>
        <v>34.106000000000002</v>
      </c>
      <c r="S322" s="140">
        <v>0</v>
      </c>
      <c r="T322" s="141">
        <f>S322*H322</f>
        <v>0</v>
      </c>
      <c r="AR322" s="142" t="s">
        <v>189</v>
      </c>
      <c r="AT322" s="142" t="s">
        <v>310</v>
      </c>
      <c r="AU322" s="142" t="s">
        <v>90</v>
      </c>
      <c r="AY322" s="16" t="s">
        <v>127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6" t="s">
        <v>88</v>
      </c>
      <c r="BK322" s="143">
        <f>ROUND(I322*H322,2)</f>
        <v>0</v>
      </c>
      <c r="BL322" s="16" t="s">
        <v>134</v>
      </c>
      <c r="BM322" s="142" t="s">
        <v>326</v>
      </c>
    </row>
    <row r="323" spans="2:65" s="1" customFormat="1" ht="11.25">
      <c r="B323" s="31"/>
      <c r="D323" s="144" t="s">
        <v>136</v>
      </c>
      <c r="F323" s="145" t="s">
        <v>325</v>
      </c>
      <c r="I323" s="146"/>
      <c r="L323" s="31"/>
      <c r="M323" s="147"/>
      <c r="T323" s="55"/>
      <c r="AT323" s="16" t="s">
        <v>136</v>
      </c>
      <c r="AU323" s="16" t="s">
        <v>90</v>
      </c>
    </row>
    <row r="324" spans="2:65" s="13" customFormat="1" ht="11.25">
      <c r="B324" s="154"/>
      <c r="D324" s="144" t="s">
        <v>138</v>
      </c>
      <c r="F324" s="156" t="s">
        <v>327</v>
      </c>
      <c r="H324" s="157">
        <v>34.106000000000002</v>
      </c>
      <c r="I324" s="158"/>
      <c r="L324" s="154"/>
      <c r="M324" s="159"/>
      <c r="T324" s="160"/>
      <c r="AT324" s="155" t="s">
        <v>138</v>
      </c>
      <c r="AU324" s="155" t="s">
        <v>90</v>
      </c>
      <c r="AV324" s="13" t="s">
        <v>90</v>
      </c>
      <c r="AW324" s="13" t="s">
        <v>4</v>
      </c>
      <c r="AX324" s="13" t="s">
        <v>88</v>
      </c>
      <c r="AY324" s="155" t="s">
        <v>127</v>
      </c>
    </row>
    <row r="325" spans="2:65" s="1" customFormat="1" ht="24.2" customHeight="1">
      <c r="B325" s="31"/>
      <c r="C325" s="168" t="s">
        <v>328</v>
      </c>
      <c r="D325" s="168" t="s">
        <v>310</v>
      </c>
      <c r="E325" s="169" t="s">
        <v>329</v>
      </c>
      <c r="F325" s="170" t="s">
        <v>330</v>
      </c>
      <c r="G325" s="171" t="s">
        <v>184</v>
      </c>
      <c r="H325" s="172">
        <v>1.5</v>
      </c>
      <c r="I325" s="173"/>
      <c r="J325" s="174">
        <f>ROUND(I325*H325,2)</f>
        <v>0</v>
      </c>
      <c r="K325" s="170" t="s">
        <v>133</v>
      </c>
      <c r="L325" s="175"/>
      <c r="M325" s="176" t="s">
        <v>1</v>
      </c>
      <c r="N325" s="177" t="s">
        <v>45</v>
      </c>
      <c r="P325" s="140">
        <f>O325*H325</f>
        <v>0</v>
      </c>
      <c r="Q325" s="140">
        <v>6.8999999999999997E-4</v>
      </c>
      <c r="R325" s="140">
        <f>Q325*H325</f>
        <v>1.0349999999999999E-3</v>
      </c>
      <c r="S325" s="140">
        <v>0</v>
      </c>
      <c r="T325" s="141">
        <f>S325*H325</f>
        <v>0</v>
      </c>
      <c r="AR325" s="142" t="s">
        <v>189</v>
      </c>
      <c r="AT325" s="142" t="s">
        <v>310</v>
      </c>
      <c r="AU325" s="142" t="s">
        <v>90</v>
      </c>
      <c r="AY325" s="16" t="s">
        <v>127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6" t="s">
        <v>88</v>
      </c>
      <c r="BK325" s="143">
        <f>ROUND(I325*H325,2)</f>
        <v>0</v>
      </c>
      <c r="BL325" s="16" t="s">
        <v>134</v>
      </c>
      <c r="BM325" s="142" t="s">
        <v>331</v>
      </c>
    </row>
    <row r="326" spans="2:65" s="1" customFormat="1" ht="19.5">
      <c r="B326" s="31"/>
      <c r="D326" s="144" t="s">
        <v>136</v>
      </c>
      <c r="F326" s="145" t="s">
        <v>330</v>
      </c>
      <c r="I326" s="146"/>
      <c r="L326" s="31"/>
      <c r="M326" s="147"/>
      <c r="T326" s="55"/>
      <c r="AT326" s="16" t="s">
        <v>136</v>
      </c>
      <c r="AU326" s="16" t="s">
        <v>90</v>
      </c>
    </row>
    <row r="327" spans="2:65" s="12" customFormat="1" ht="11.25">
      <c r="B327" s="148"/>
      <c r="D327" s="144" t="s">
        <v>138</v>
      </c>
      <c r="E327" s="149" t="s">
        <v>1</v>
      </c>
      <c r="F327" s="150" t="s">
        <v>332</v>
      </c>
      <c r="H327" s="149" t="s">
        <v>1</v>
      </c>
      <c r="I327" s="151"/>
      <c r="L327" s="148"/>
      <c r="M327" s="152"/>
      <c r="T327" s="153"/>
      <c r="AT327" s="149" t="s">
        <v>138</v>
      </c>
      <c r="AU327" s="149" t="s">
        <v>90</v>
      </c>
      <c r="AV327" s="12" t="s">
        <v>88</v>
      </c>
      <c r="AW327" s="12" t="s">
        <v>36</v>
      </c>
      <c r="AX327" s="12" t="s">
        <v>80</v>
      </c>
      <c r="AY327" s="149" t="s">
        <v>127</v>
      </c>
    </row>
    <row r="328" spans="2:65" s="12" customFormat="1" ht="11.25">
      <c r="B328" s="148"/>
      <c r="D328" s="144" t="s">
        <v>138</v>
      </c>
      <c r="E328" s="149" t="s">
        <v>1</v>
      </c>
      <c r="F328" s="150" t="s">
        <v>140</v>
      </c>
      <c r="H328" s="149" t="s">
        <v>1</v>
      </c>
      <c r="I328" s="151"/>
      <c r="L328" s="148"/>
      <c r="M328" s="152"/>
      <c r="T328" s="153"/>
      <c r="AT328" s="149" t="s">
        <v>138</v>
      </c>
      <c r="AU328" s="149" t="s">
        <v>90</v>
      </c>
      <c r="AV328" s="12" t="s">
        <v>88</v>
      </c>
      <c r="AW328" s="12" t="s">
        <v>36</v>
      </c>
      <c r="AX328" s="12" t="s">
        <v>80</v>
      </c>
      <c r="AY328" s="149" t="s">
        <v>127</v>
      </c>
    </row>
    <row r="329" spans="2:65" s="13" customFormat="1" ht="11.25">
      <c r="B329" s="154"/>
      <c r="D329" s="144" t="s">
        <v>138</v>
      </c>
      <c r="E329" s="155" t="s">
        <v>1</v>
      </c>
      <c r="F329" s="156" t="s">
        <v>333</v>
      </c>
      <c r="H329" s="157">
        <v>1.5</v>
      </c>
      <c r="I329" s="158"/>
      <c r="L329" s="154"/>
      <c r="M329" s="159"/>
      <c r="T329" s="160"/>
      <c r="AT329" s="155" t="s">
        <v>138</v>
      </c>
      <c r="AU329" s="155" t="s">
        <v>90</v>
      </c>
      <c r="AV329" s="13" t="s">
        <v>90</v>
      </c>
      <c r="AW329" s="13" t="s">
        <v>36</v>
      </c>
      <c r="AX329" s="13" t="s">
        <v>80</v>
      </c>
      <c r="AY329" s="155" t="s">
        <v>127</v>
      </c>
    </row>
    <row r="330" spans="2:65" s="14" customFormat="1" ht="11.25">
      <c r="B330" s="161"/>
      <c r="D330" s="144" t="s">
        <v>138</v>
      </c>
      <c r="E330" s="162" t="s">
        <v>1</v>
      </c>
      <c r="F330" s="163" t="s">
        <v>145</v>
      </c>
      <c r="H330" s="164">
        <v>1.5</v>
      </c>
      <c r="I330" s="165"/>
      <c r="L330" s="161"/>
      <c r="M330" s="166"/>
      <c r="T330" s="167"/>
      <c r="AT330" s="162" t="s">
        <v>138</v>
      </c>
      <c r="AU330" s="162" t="s">
        <v>90</v>
      </c>
      <c r="AV330" s="14" t="s">
        <v>134</v>
      </c>
      <c r="AW330" s="14" t="s">
        <v>36</v>
      </c>
      <c r="AX330" s="14" t="s">
        <v>88</v>
      </c>
      <c r="AY330" s="162" t="s">
        <v>127</v>
      </c>
    </row>
    <row r="331" spans="2:65" s="1" customFormat="1" ht="24.2" customHeight="1">
      <c r="B331" s="31"/>
      <c r="C331" s="131" t="s">
        <v>334</v>
      </c>
      <c r="D331" s="131" t="s">
        <v>129</v>
      </c>
      <c r="E331" s="132" t="s">
        <v>335</v>
      </c>
      <c r="F331" s="133" t="s">
        <v>336</v>
      </c>
      <c r="G331" s="134" t="s">
        <v>132</v>
      </c>
      <c r="H331" s="135">
        <v>18</v>
      </c>
      <c r="I331" s="136"/>
      <c r="J331" s="137">
        <f>ROUND(I331*H331,2)</f>
        <v>0</v>
      </c>
      <c r="K331" s="133" t="s">
        <v>133</v>
      </c>
      <c r="L331" s="31"/>
      <c r="M331" s="138" t="s">
        <v>1</v>
      </c>
      <c r="N331" s="139" t="s">
        <v>45</v>
      </c>
      <c r="P331" s="140">
        <f>O331*H331</f>
        <v>0</v>
      </c>
      <c r="Q331" s="140">
        <v>0</v>
      </c>
      <c r="R331" s="140">
        <f>Q331*H331</f>
        <v>0</v>
      </c>
      <c r="S331" s="140">
        <v>0</v>
      </c>
      <c r="T331" s="141">
        <f>S331*H331</f>
        <v>0</v>
      </c>
      <c r="AR331" s="142" t="s">
        <v>134</v>
      </c>
      <c r="AT331" s="142" t="s">
        <v>129</v>
      </c>
      <c r="AU331" s="142" t="s">
        <v>90</v>
      </c>
      <c r="AY331" s="16" t="s">
        <v>127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6" t="s">
        <v>88</v>
      </c>
      <c r="BK331" s="143">
        <f>ROUND(I331*H331,2)</f>
        <v>0</v>
      </c>
      <c r="BL331" s="16" t="s">
        <v>134</v>
      </c>
      <c r="BM331" s="142" t="s">
        <v>337</v>
      </c>
    </row>
    <row r="332" spans="2:65" s="1" customFormat="1" ht="19.5">
      <c r="B332" s="31"/>
      <c r="D332" s="144" t="s">
        <v>136</v>
      </c>
      <c r="F332" s="145" t="s">
        <v>338</v>
      </c>
      <c r="I332" s="146"/>
      <c r="L332" s="31"/>
      <c r="M332" s="147"/>
      <c r="T332" s="55"/>
      <c r="AT332" s="16" t="s">
        <v>136</v>
      </c>
      <c r="AU332" s="16" t="s">
        <v>90</v>
      </c>
    </row>
    <row r="333" spans="2:65" s="14" customFormat="1" ht="11.25">
      <c r="B333" s="161"/>
      <c r="D333" s="144" t="s">
        <v>138</v>
      </c>
      <c r="E333" s="162" t="s">
        <v>1</v>
      </c>
      <c r="F333" s="163" t="s">
        <v>145</v>
      </c>
      <c r="H333" s="164">
        <v>0</v>
      </c>
      <c r="I333" s="165"/>
      <c r="L333" s="161"/>
      <c r="M333" s="166"/>
      <c r="T333" s="167"/>
      <c r="AT333" s="162" t="s">
        <v>138</v>
      </c>
      <c r="AU333" s="162" t="s">
        <v>90</v>
      </c>
      <c r="AV333" s="14" t="s">
        <v>134</v>
      </c>
      <c r="AW333" s="14" t="s">
        <v>36</v>
      </c>
      <c r="AX333" s="14" t="s">
        <v>80</v>
      </c>
      <c r="AY333" s="162" t="s">
        <v>127</v>
      </c>
    </row>
    <row r="334" spans="2:65" s="12" customFormat="1" ht="11.25">
      <c r="B334" s="148"/>
      <c r="D334" s="144" t="s">
        <v>138</v>
      </c>
      <c r="E334" s="149" t="s">
        <v>1</v>
      </c>
      <c r="F334" s="150" t="s">
        <v>139</v>
      </c>
      <c r="H334" s="149" t="s">
        <v>1</v>
      </c>
      <c r="I334" s="151"/>
      <c r="L334" s="148"/>
      <c r="M334" s="152"/>
      <c r="T334" s="153"/>
      <c r="AT334" s="149" t="s">
        <v>138</v>
      </c>
      <c r="AU334" s="149" t="s">
        <v>90</v>
      </c>
      <c r="AV334" s="12" t="s">
        <v>88</v>
      </c>
      <c r="AW334" s="12" t="s">
        <v>36</v>
      </c>
      <c r="AX334" s="12" t="s">
        <v>80</v>
      </c>
      <c r="AY334" s="149" t="s">
        <v>127</v>
      </c>
    </row>
    <row r="335" spans="2:65" s="12" customFormat="1" ht="11.25">
      <c r="B335" s="148"/>
      <c r="D335" s="144" t="s">
        <v>138</v>
      </c>
      <c r="E335" s="149" t="s">
        <v>1</v>
      </c>
      <c r="F335" s="150" t="s">
        <v>140</v>
      </c>
      <c r="H335" s="149" t="s">
        <v>1</v>
      </c>
      <c r="I335" s="151"/>
      <c r="L335" s="148"/>
      <c r="M335" s="152"/>
      <c r="T335" s="153"/>
      <c r="AT335" s="149" t="s">
        <v>138</v>
      </c>
      <c r="AU335" s="149" t="s">
        <v>90</v>
      </c>
      <c r="AV335" s="12" t="s">
        <v>88</v>
      </c>
      <c r="AW335" s="12" t="s">
        <v>36</v>
      </c>
      <c r="AX335" s="12" t="s">
        <v>80</v>
      </c>
      <c r="AY335" s="149" t="s">
        <v>127</v>
      </c>
    </row>
    <row r="336" spans="2:65" s="12" customFormat="1" ht="11.25">
      <c r="B336" s="148"/>
      <c r="D336" s="144" t="s">
        <v>138</v>
      </c>
      <c r="E336" s="149" t="s">
        <v>1</v>
      </c>
      <c r="F336" s="150" t="s">
        <v>254</v>
      </c>
      <c r="H336" s="149" t="s">
        <v>1</v>
      </c>
      <c r="I336" s="151"/>
      <c r="L336" s="148"/>
      <c r="M336" s="152"/>
      <c r="T336" s="153"/>
      <c r="AT336" s="149" t="s">
        <v>138</v>
      </c>
      <c r="AU336" s="149" t="s">
        <v>90</v>
      </c>
      <c r="AV336" s="12" t="s">
        <v>88</v>
      </c>
      <c r="AW336" s="12" t="s">
        <v>36</v>
      </c>
      <c r="AX336" s="12" t="s">
        <v>80</v>
      </c>
      <c r="AY336" s="149" t="s">
        <v>127</v>
      </c>
    </row>
    <row r="337" spans="2:65" s="13" customFormat="1" ht="11.25">
      <c r="B337" s="154"/>
      <c r="D337" s="144" t="s">
        <v>138</v>
      </c>
      <c r="E337" s="155" t="s">
        <v>1</v>
      </c>
      <c r="F337" s="156" t="s">
        <v>255</v>
      </c>
      <c r="H337" s="157">
        <v>18</v>
      </c>
      <c r="I337" s="158"/>
      <c r="L337" s="154"/>
      <c r="M337" s="159"/>
      <c r="T337" s="160"/>
      <c r="AT337" s="155" t="s">
        <v>138</v>
      </c>
      <c r="AU337" s="155" t="s">
        <v>90</v>
      </c>
      <c r="AV337" s="13" t="s">
        <v>90</v>
      </c>
      <c r="AW337" s="13" t="s">
        <v>36</v>
      </c>
      <c r="AX337" s="13" t="s">
        <v>80</v>
      </c>
      <c r="AY337" s="155" t="s">
        <v>127</v>
      </c>
    </row>
    <row r="338" spans="2:65" s="14" customFormat="1" ht="11.25">
      <c r="B338" s="161"/>
      <c r="D338" s="144" t="s">
        <v>138</v>
      </c>
      <c r="E338" s="162" t="s">
        <v>1</v>
      </c>
      <c r="F338" s="163" t="s">
        <v>145</v>
      </c>
      <c r="H338" s="164">
        <v>18</v>
      </c>
      <c r="I338" s="165"/>
      <c r="L338" s="161"/>
      <c r="M338" s="166"/>
      <c r="T338" s="167"/>
      <c r="AT338" s="162" t="s">
        <v>138</v>
      </c>
      <c r="AU338" s="162" t="s">
        <v>90</v>
      </c>
      <c r="AV338" s="14" t="s">
        <v>134</v>
      </c>
      <c r="AW338" s="14" t="s">
        <v>36</v>
      </c>
      <c r="AX338" s="14" t="s">
        <v>88</v>
      </c>
      <c r="AY338" s="162" t="s">
        <v>127</v>
      </c>
    </row>
    <row r="339" spans="2:65" s="1" customFormat="1" ht="24.2" customHeight="1">
      <c r="B339" s="31"/>
      <c r="C339" s="131" t="s">
        <v>339</v>
      </c>
      <c r="D339" s="131" t="s">
        <v>129</v>
      </c>
      <c r="E339" s="132" t="s">
        <v>340</v>
      </c>
      <c r="F339" s="133" t="s">
        <v>341</v>
      </c>
      <c r="G339" s="134" t="s">
        <v>132</v>
      </c>
      <c r="H339" s="135">
        <v>18</v>
      </c>
      <c r="I339" s="136"/>
      <c r="J339" s="137">
        <f>ROUND(I339*H339,2)</f>
        <v>0</v>
      </c>
      <c r="K339" s="133" t="s">
        <v>133</v>
      </c>
      <c r="L339" s="31"/>
      <c r="M339" s="138" t="s">
        <v>1</v>
      </c>
      <c r="N339" s="139" t="s">
        <v>45</v>
      </c>
      <c r="P339" s="140">
        <f>O339*H339</f>
        <v>0</v>
      </c>
      <c r="Q339" s="140">
        <v>0</v>
      </c>
      <c r="R339" s="140">
        <f>Q339*H339</f>
        <v>0</v>
      </c>
      <c r="S339" s="140">
        <v>0</v>
      </c>
      <c r="T339" s="141">
        <f>S339*H339</f>
        <v>0</v>
      </c>
      <c r="AR339" s="142" t="s">
        <v>134</v>
      </c>
      <c r="AT339" s="142" t="s">
        <v>129</v>
      </c>
      <c r="AU339" s="142" t="s">
        <v>90</v>
      </c>
      <c r="AY339" s="16" t="s">
        <v>127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6" t="s">
        <v>88</v>
      </c>
      <c r="BK339" s="143">
        <f>ROUND(I339*H339,2)</f>
        <v>0</v>
      </c>
      <c r="BL339" s="16" t="s">
        <v>134</v>
      </c>
      <c r="BM339" s="142" t="s">
        <v>342</v>
      </c>
    </row>
    <row r="340" spans="2:65" s="1" customFormat="1" ht="29.25">
      <c r="B340" s="31"/>
      <c r="D340" s="144" t="s">
        <v>136</v>
      </c>
      <c r="F340" s="145" t="s">
        <v>343</v>
      </c>
      <c r="I340" s="146"/>
      <c r="L340" s="31"/>
      <c r="M340" s="147"/>
      <c r="T340" s="55"/>
      <c r="AT340" s="16" t="s">
        <v>136</v>
      </c>
      <c r="AU340" s="16" t="s">
        <v>90</v>
      </c>
    </row>
    <row r="341" spans="2:65" s="14" customFormat="1" ht="11.25">
      <c r="B341" s="161"/>
      <c r="D341" s="144" t="s">
        <v>138</v>
      </c>
      <c r="E341" s="162" t="s">
        <v>1</v>
      </c>
      <c r="F341" s="163" t="s">
        <v>145</v>
      </c>
      <c r="H341" s="164">
        <v>0</v>
      </c>
      <c r="I341" s="165"/>
      <c r="L341" s="161"/>
      <c r="M341" s="166"/>
      <c r="T341" s="167"/>
      <c r="AT341" s="162" t="s">
        <v>138</v>
      </c>
      <c r="AU341" s="162" t="s">
        <v>90</v>
      </c>
      <c r="AV341" s="14" t="s">
        <v>134</v>
      </c>
      <c r="AW341" s="14" t="s">
        <v>36</v>
      </c>
      <c r="AX341" s="14" t="s">
        <v>80</v>
      </c>
      <c r="AY341" s="162" t="s">
        <v>127</v>
      </c>
    </row>
    <row r="342" spans="2:65" s="12" customFormat="1" ht="11.25">
      <c r="B342" s="148"/>
      <c r="D342" s="144" t="s">
        <v>138</v>
      </c>
      <c r="E342" s="149" t="s">
        <v>1</v>
      </c>
      <c r="F342" s="150" t="s">
        <v>139</v>
      </c>
      <c r="H342" s="149" t="s">
        <v>1</v>
      </c>
      <c r="I342" s="151"/>
      <c r="L342" s="148"/>
      <c r="M342" s="152"/>
      <c r="T342" s="153"/>
      <c r="AT342" s="149" t="s">
        <v>138</v>
      </c>
      <c r="AU342" s="149" t="s">
        <v>90</v>
      </c>
      <c r="AV342" s="12" t="s">
        <v>88</v>
      </c>
      <c r="AW342" s="12" t="s">
        <v>36</v>
      </c>
      <c r="AX342" s="12" t="s">
        <v>80</v>
      </c>
      <c r="AY342" s="149" t="s">
        <v>127</v>
      </c>
    </row>
    <row r="343" spans="2:65" s="12" customFormat="1" ht="11.25">
      <c r="B343" s="148"/>
      <c r="D343" s="144" t="s">
        <v>138</v>
      </c>
      <c r="E343" s="149" t="s">
        <v>1</v>
      </c>
      <c r="F343" s="150" t="s">
        <v>140</v>
      </c>
      <c r="H343" s="149" t="s">
        <v>1</v>
      </c>
      <c r="I343" s="151"/>
      <c r="L343" s="148"/>
      <c r="M343" s="152"/>
      <c r="T343" s="153"/>
      <c r="AT343" s="149" t="s">
        <v>138</v>
      </c>
      <c r="AU343" s="149" t="s">
        <v>90</v>
      </c>
      <c r="AV343" s="12" t="s">
        <v>88</v>
      </c>
      <c r="AW343" s="12" t="s">
        <v>36</v>
      </c>
      <c r="AX343" s="12" t="s">
        <v>80</v>
      </c>
      <c r="AY343" s="149" t="s">
        <v>127</v>
      </c>
    </row>
    <row r="344" spans="2:65" s="12" customFormat="1" ht="11.25">
      <c r="B344" s="148"/>
      <c r="D344" s="144" t="s">
        <v>138</v>
      </c>
      <c r="E344" s="149" t="s">
        <v>1</v>
      </c>
      <c r="F344" s="150" t="s">
        <v>254</v>
      </c>
      <c r="H344" s="149" t="s">
        <v>1</v>
      </c>
      <c r="I344" s="151"/>
      <c r="L344" s="148"/>
      <c r="M344" s="152"/>
      <c r="T344" s="153"/>
      <c r="AT344" s="149" t="s">
        <v>138</v>
      </c>
      <c r="AU344" s="149" t="s">
        <v>90</v>
      </c>
      <c r="AV344" s="12" t="s">
        <v>88</v>
      </c>
      <c r="AW344" s="12" t="s">
        <v>36</v>
      </c>
      <c r="AX344" s="12" t="s">
        <v>80</v>
      </c>
      <c r="AY344" s="149" t="s">
        <v>127</v>
      </c>
    </row>
    <row r="345" spans="2:65" s="13" customFormat="1" ht="11.25">
      <c r="B345" s="154"/>
      <c r="D345" s="144" t="s">
        <v>138</v>
      </c>
      <c r="E345" s="155" t="s">
        <v>1</v>
      </c>
      <c r="F345" s="156" t="s">
        <v>255</v>
      </c>
      <c r="H345" s="157">
        <v>18</v>
      </c>
      <c r="I345" s="158"/>
      <c r="L345" s="154"/>
      <c r="M345" s="159"/>
      <c r="T345" s="160"/>
      <c r="AT345" s="155" t="s">
        <v>138</v>
      </c>
      <c r="AU345" s="155" t="s">
        <v>90</v>
      </c>
      <c r="AV345" s="13" t="s">
        <v>90</v>
      </c>
      <c r="AW345" s="13" t="s">
        <v>36</v>
      </c>
      <c r="AX345" s="13" t="s">
        <v>80</v>
      </c>
      <c r="AY345" s="155" t="s">
        <v>127</v>
      </c>
    </row>
    <row r="346" spans="2:65" s="14" customFormat="1" ht="11.25">
      <c r="B346" s="161"/>
      <c r="D346" s="144" t="s">
        <v>138</v>
      </c>
      <c r="E346" s="162" t="s">
        <v>1</v>
      </c>
      <c r="F346" s="163" t="s">
        <v>145</v>
      </c>
      <c r="H346" s="164">
        <v>18</v>
      </c>
      <c r="I346" s="165"/>
      <c r="L346" s="161"/>
      <c r="M346" s="166"/>
      <c r="T346" s="167"/>
      <c r="AT346" s="162" t="s">
        <v>138</v>
      </c>
      <c r="AU346" s="162" t="s">
        <v>90</v>
      </c>
      <c r="AV346" s="14" t="s">
        <v>134</v>
      </c>
      <c r="AW346" s="14" t="s">
        <v>36</v>
      </c>
      <c r="AX346" s="14" t="s">
        <v>88</v>
      </c>
      <c r="AY346" s="162" t="s">
        <v>127</v>
      </c>
    </row>
    <row r="347" spans="2:65" s="1" customFormat="1" ht="16.5" customHeight="1">
      <c r="B347" s="31"/>
      <c r="C347" s="168" t="s">
        <v>344</v>
      </c>
      <c r="D347" s="168" t="s">
        <v>310</v>
      </c>
      <c r="E347" s="169" t="s">
        <v>345</v>
      </c>
      <c r="F347" s="170" t="s">
        <v>346</v>
      </c>
      <c r="G347" s="171" t="s">
        <v>347</v>
      </c>
      <c r="H347" s="172">
        <v>0.36</v>
      </c>
      <c r="I347" s="173"/>
      <c r="J347" s="174">
        <f>ROUND(I347*H347,2)</f>
        <v>0</v>
      </c>
      <c r="K347" s="170" t="s">
        <v>133</v>
      </c>
      <c r="L347" s="175"/>
      <c r="M347" s="176" t="s">
        <v>1</v>
      </c>
      <c r="N347" s="177" t="s">
        <v>45</v>
      </c>
      <c r="P347" s="140">
        <f>O347*H347</f>
        <v>0</v>
      </c>
      <c r="Q347" s="140">
        <v>1E-3</v>
      </c>
      <c r="R347" s="140">
        <f>Q347*H347</f>
        <v>3.5999999999999997E-4</v>
      </c>
      <c r="S347" s="140">
        <v>0</v>
      </c>
      <c r="T347" s="141">
        <f>S347*H347</f>
        <v>0</v>
      </c>
      <c r="AR347" s="142" t="s">
        <v>189</v>
      </c>
      <c r="AT347" s="142" t="s">
        <v>310</v>
      </c>
      <c r="AU347" s="142" t="s">
        <v>90</v>
      </c>
      <c r="AY347" s="16" t="s">
        <v>127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6" t="s">
        <v>88</v>
      </c>
      <c r="BK347" s="143">
        <f>ROUND(I347*H347,2)</f>
        <v>0</v>
      </c>
      <c r="BL347" s="16" t="s">
        <v>134</v>
      </c>
      <c r="BM347" s="142" t="s">
        <v>348</v>
      </c>
    </row>
    <row r="348" spans="2:65" s="1" customFormat="1" ht="11.25">
      <c r="B348" s="31"/>
      <c r="D348" s="144" t="s">
        <v>136</v>
      </c>
      <c r="F348" s="145" t="s">
        <v>346</v>
      </c>
      <c r="I348" s="146"/>
      <c r="L348" s="31"/>
      <c r="M348" s="147"/>
      <c r="T348" s="55"/>
      <c r="AT348" s="16" t="s">
        <v>136</v>
      </c>
      <c r="AU348" s="16" t="s">
        <v>90</v>
      </c>
    </row>
    <row r="349" spans="2:65" s="13" customFormat="1" ht="11.25">
      <c r="B349" s="154"/>
      <c r="D349" s="144" t="s">
        <v>138</v>
      </c>
      <c r="F349" s="156" t="s">
        <v>349</v>
      </c>
      <c r="H349" s="157">
        <v>0.36</v>
      </c>
      <c r="I349" s="158"/>
      <c r="L349" s="154"/>
      <c r="M349" s="159"/>
      <c r="T349" s="160"/>
      <c r="AT349" s="155" t="s">
        <v>138</v>
      </c>
      <c r="AU349" s="155" t="s">
        <v>90</v>
      </c>
      <c r="AV349" s="13" t="s">
        <v>90</v>
      </c>
      <c r="AW349" s="13" t="s">
        <v>4</v>
      </c>
      <c r="AX349" s="13" t="s">
        <v>88</v>
      </c>
      <c r="AY349" s="155" t="s">
        <v>127</v>
      </c>
    </row>
    <row r="350" spans="2:65" s="11" customFormat="1" ht="22.9" customHeight="1">
      <c r="B350" s="119"/>
      <c r="D350" s="120" t="s">
        <v>79</v>
      </c>
      <c r="E350" s="129" t="s">
        <v>90</v>
      </c>
      <c r="F350" s="129" t="s">
        <v>350</v>
      </c>
      <c r="I350" s="122"/>
      <c r="J350" s="130">
        <f>BK350</f>
        <v>0</v>
      </c>
      <c r="L350" s="119"/>
      <c r="M350" s="124"/>
      <c r="P350" s="125">
        <f>SUM(P351:P358)</f>
        <v>0</v>
      </c>
      <c r="R350" s="125">
        <f>SUM(R351:R358)</f>
        <v>14.123610000000001</v>
      </c>
      <c r="T350" s="126">
        <f>SUM(T351:T358)</f>
        <v>0</v>
      </c>
      <c r="AR350" s="120" t="s">
        <v>88</v>
      </c>
      <c r="AT350" s="127" t="s">
        <v>79</v>
      </c>
      <c r="AU350" s="127" t="s">
        <v>88</v>
      </c>
      <c r="AY350" s="120" t="s">
        <v>127</v>
      </c>
      <c r="BK350" s="128">
        <f>SUM(BK351:BK358)</f>
        <v>0</v>
      </c>
    </row>
    <row r="351" spans="2:65" s="1" customFormat="1" ht="37.9" customHeight="1">
      <c r="B351" s="31"/>
      <c r="C351" s="131" t="s">
        <v>351</v>
      </c>
      <c r="D351" s="131" t="s">
        <v>129</v>
      </c>
      <c r="E351" s="132" t="s">
        <v>352</v>
      </c>
      <c r="F351" s="133" t="s">
        <v>353</v>
      </c>
      <c r="G351" s="134" t="s">
        <v>184</v>
      </c>
      <c r="H351" s="135">
        <v>69</v>
      </c>
      <c r="I351" s="136"/>
      <c r="J351" s="137">
        <f>ROUND(I351*H351,2)</f>
        <v>0</v>
      </c>
      <c r="K351" s="133" t="s">
        <v>133</v>
      </c>
      <c r="L351" s="31"/>
      <c r="M351" s="138" t="s">
        <v>1</v>
      </c>
      <c r="N351" s="139" t="s">
        <v>45</v>
      </c>
      <c r="P351" s="140">
        <f>O351*H351</f>
        <v>0</v>
      </c>
      <c r="Q351" s="140">
        <v>0.20469000000000001</v>
      </c>
      <c r="R351" s="140">
        <f>Q351*H351</f>
        <v>14.123610000000001</v>
      </c>
      <c r="S351" s="140">
        <v>0</v>
      </c>
      <c r="T351" s="141">
        <f>S351*H351</f>
        <v>0</v>
      </c>
      <c r="AR351" s="142" t="s">
        <v>134</v>
      </c>
      <c r="AT351" s="142" t="s">
        <v>129</v>
      </c>
      <c r="AU351" s="142" t="s">
        <v>90</v>
      </c>
      <c r="AY351" s="16" t="s">
        <v>127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6" t="s">
        <v>88</v>
      </c>
      <c r="BK351" s="143">
        <f>ROUND(I351*H351,2)</f>
        <v>0</v>
      </c>
      <c r="BL351" s="16" t="s">
        <v>134</v>
      </c>
      <c r="BM351" s="142" t="s">
        <v>354</v>
      </c>
    </row>
    <row r="352" spans="2:65" s="1" customFormat="1" ht="39">
      <c r="B352" s="31"/>
      <c r="D352" s="144" t="s">
        <v>136</v>
      </c>
      <c r="F352" s="145" t="s">
        <v>355</v>
      </c>
      <c r="I352" s="146"/>
      <c r="L352" s="31"/>
      <c r="M352" s="147"/>
      <c r="T352" s="55"/>
      <c r="AT352" s="16" t="s">
        <v>136</v>
      </c>
      <c r="AU352" s="16" t="s">
        <v>90</v>
      </c>
    </row>
    <row r="353" spans="2:65" s="12" customFormat="1" ht="11.25">
      <c r="B353" s="148"/>
      <c r="D353" s="144" t="s">
        <v>138</v>
      </c>
      <c r="E353" s="149" t="s">
        <v>1</v>
      </c>
      <c r="F353" s="150" t="s">
        <v>139</v>
      </c>
      <c r="H353" s="149" t="s">
        <v>1</v>
      </c>
      <c r="I353" s="151"/>
      <c r="L353" s="148"/>
      <c r="M353" s="152"/>
      <c r="T353" s="153"/>
      <c r="AT353" s="149" t="s">
        <v>138</v>
      </c>
      <c r="AU353" s="149" t="s">
        <v>90</v>
      </c>
      <c r="AV353" s="12" t="s">
        <v>88</v>
      </c>
      <c r="AW353" s="12" t="s">
        <v>36</v>
      </c>
      <c r="AX353" s="12" t="s">
        <v>80</v>
      </c>
      <c r="AY353" s="149" t="s">
        <v>127</v>
      </c>
    </row>
    <row r="354" spans="2:65" s="12" customFormat="1" ht="11.25">
      <c r="B354" s="148"/>
      <c r="D354" s="144" t="s">
        <v>138</v>
      </c>
      <c r="E354" s="149" t="s">
        <v>1</v>
      </c>
      <c r="F354" s="150" t="s">
        <v>140</v>
      </c>
      <c r="H354" s="149" t="s">
        <v>1</v>
      </c>
      <c r="I354" s="151"/>
      <c r="L354" s="148"/>
      <c r="M354" s="152"/>
      <c r="T354" s="153"/>
      <c r="AT354" s="149" t="s">
        <v>138</v>
      </c>
      <c r="AU354" s="149" t="s">
        <v>90</v>
      </c>
      <c r="AV354" s="12" t="s">
        <v>88</v>
      </c>
      <c r="AW354" s="12" t="s">
        <v>36</v>
      </c>
      <c r="AX354" s="12" t="s">
        <v>80</v>
      </c>
      <c r="AY354" s="149" t="s">
        <v>127</v>
      </c>
    </row>
    <row r="355" spans="2:65" s="13" customFormat="1" ht="11.25">
      <c r="B355" s="154"/>
      <c r="D355" s="144" t="s">
        <v>138</v>
      </c>
      <c r="E355" s="155" t="s">
        <v>1</v>
      </c>
      <c r="F355" s="156" t="s">
        <v>356</v>
      </c>
      <c r="H355" s="157">
        <v>55</v>
      </c>
      <c r="I355" s="158"/>
      <c r="L355" s="154"/>
      <c r="M355" s="159"/>
      <c r="T355" s="160"/>
      <c r="AT355" s="155" t="s">
        <v>138</v>
      </c>
      <c r="AU355" s="155" t="s">
        <v>90</v>
      </c>
      <c r="AV355" s="13" t="s">
        <v>90</v>
      </c>
      <c r="AW355" s="13" t="s">
        <v>36</v>
      </c>
      <c r="AX355" s="13" t="s">
        <v>80</v>
      </c>
      <c r="AY355" s="155" t="s">
        <v>127</v>
      </c>
    </row>
    <row r="356" spans="2:65" s="12" customFormat="1" ht="11.25">
      <c r="B356" s="148"/>
      <c r="D356" s="144" t="s">
        <v>138</v>
      </c>
      <c r="E356" s="149" t="s">
        <v>1</v>
      </c>
      <c r="F356" s="150" t="s">
        <v>143</v>
      </c>
      <c r="H356" s="149" t="s">
        <v>1</v>
      </c>
      <c r="I356" s="151"/>
      <c r="L356" s="148"/>
      <c r="M356" s="152"/>
      <c r="T356" s="153"/>
      <c r="AT356" s="149" t="s">
        <v>138</v>
      </c>
      <c r="AU356" s="149" t="s">
        <v>90</v>
      </c>
      <c r="AV356" s="12" t="s">
        <v>88</v>
      </c>
      <c r="AW356" s="12" t="s">
        <v>36</v>
      </c>
      <c r="AX356" s="12" t="s">
        <v>80</v>
      </c>
      <c r="AY356" s="149" t="s">
        <v>127</v>
      </c>
    </row>
    <row r="357" spans="2:65" s="13" customFormat="1" ht="11.25">
      <c r="B357" s="154"/>
      <c r="D357" s="144" t="s">
        <v>138</v>
      </c>
      <c r="E357" s="155" t="s">
        <v>1</v>
      </c>
      <c r="F357" s="156" t="s">
        <v>357</v>
      </c>
      <c r="H357" s="157">
        <v>14</v>
      </c>
      <c r="I357" s="158"/>
      <c r="L357" s="154"/>
      <c r="M357" s="159"/>
      <c r="T357" s="160"/>
      <c r="AT357" s="155" t="s">
        <v>138</v>
      </c>
      <c r="AU357" s="155" t="s">
        <v>90</v>
      </c>
      <c r="AV357" s="13" t="s">
        <v>90</v>
      </c>
      <c r="AW357" s="13" t="s">
        <v>36</v>
      </c>
      <c r="AX357" s="13" t="s">
        <v>80</v>
      </c>
      <c r="AY357" s="155" t="s">
        <v>127</v>
      </c>
    </row>
    <row r="358" spans="2:65" s="14" customFormat="1" ht="11.25">
      <c r="B358" s="161"/>
      <c r="D358" s="144" t="s">
        <v>138</v>
      </c>
      <c r="E358" s="162" t="s">
        <v>1</v>
      </c>
      <c r="F358" s="163" t="s">
        <v>145</v>
      </c>
      <c r="H358" s="164">
        <v>69</v>
      </c>
      <c r="I358" s="165"/>
      <c r="L358" s="161"/>
      <c r="M358" s="166"/>
      <c r="T358" s="167"/>
      <c r="AT358" s="162" t="s">
        <v>138</v>
      </c>
      <c r="AU358" s="162" t="s">
        <v>90</v>
      </c>
      <c r="AV358" s="14" t="s">
        <v>134</v>
      </c>
      <c r="AW358" s="14" t="s">
        <v>36</v>
      </c>
      <c r="AX358" s="14" t="s">
        <v>88</v>
      </c>
      <c r="AY358" s="162" t="s">
        <v>127</v>
      </c>
    </row>
    <row r="359" spans="2:65" s="11" customFormat="1" ht="22.9" customHeight="1">
      <c r="B359" s="119"/>
      <c r="D359" s="120" t="s">
        <v>79</v>
      </c>
      <c r="E359" s="129" t="s">
        <v>134</v>
      </c>
      <c r="F359" s="129" t="s">
        <v>358</v>
      </c>
      <c r="I359" s="122"/>
      <c r="J359" s="130">
        <f>BK359</f>
        <v>0</v>
      </c>
      <c r="L359" s="119"/>
      <c r="M359" s="124"/>
      <c r="P359" s="125">
        <f>SUM(P360:P391)</f>
        <v>0</v>
      </c>
      <c r="R359" s="125">
        <f>SUM(R360:R391)</f>
        <v>6.2057439999999998E-2</v>
      </c>
      <c r="T359" s="126">
        <f>SUM(T360:T391)</f>
        <v>0</v>
      </c>
      <c r="AR359" s="120" t="s">
        <v>88</v>
      </c>
      <c r="AT359" s="127" t="s">
        <v>79</v>
      </c>
      <c r="AU359" s="127" t="s">
        <v>88</v>
      </c>
      <c r="AY359" s="120" t="s">
        <v>127</v>
      </c>
      <c r="BK359" s="128">
        <f>SUM(BK360:BK391)</f>
        <v>0</v>
      </c>
    </row>
    <row r="360" spans="2:65" s="1" customFormat="1" ht="16.5" customHeight="1">
      <c r="B360" s="31"/>
      <c r="C360" s="131" t="s">
        <v>359</v>
      </c>
      <c r="D360" s="131" t="s">
        <v>129</v>
      </c>
      <c r="E360" s="132" t="s">
        <v>360</v>
      </c>
      <c r="F360" s="133" t="s">
        <v>361</v>
      </c>
      <c r="G360" s="134" t="s">
        <v>259</v>
      </c>
      <c r="H360" s="135">
        <v>7.59</v>
      </c>
      <c r="I360" s="136"/>
      <c r="J360" s="137">
        <f>ROUND(I360*H360,2)</f>
        <v>0</v>
      </c>
      <c r="K360" s="133" t="s">
        <v>133</v>
      </c>
      <c r="L360" s="31"/>
      <c r="M360" s="138" t="s">
        <v>1</v>
      </c>
      <c r="N360" s="139" t="s">
        <v>45</v>
      </c>
      <c r="P360" s="140">
        <f>O360*H360</f>
        <v>0</v>
      </c>
      <c r="Q360" s="140">
        <v>0</v>
      </c>
      <c r="R360" s="140">
        <f>Q360*H360</f>
        <v>0</v>
      </c>
      <c r="S360" s="140">
        <v>0</v>
      </c>
      <c r="T360" s="141">
        <f>S360*H360</f>
        <v>0</v>
      </c>
      <c r="AR360" s="142" t="s">
        <v>134</v>
      </c>
      <c r="AT360" s="142" t="s">
        <v>129</v>
      </c>
      <c r="AU360" s="142" t="s">
        <v>90</v>
      </c>
      <c r="AY360" s="16" t="s">
        <v>127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6" t="s">
        <v>88</v>
      </c>
      <c r="BK360" s="143">
        <f>ROUND(I360*H360,2)</f>
        <v>0</v>
      </c>
      <c r="BL360" s="16" t="s">
        <v>134</v>
      </c>
      <c r="BM360" s="142" t="s">
        <v>362</v>
      </c>
    </row>
    <row r="361" spans="2:65" s="1" customFormat="1" ht="19.5">
      <c r="B361" s="31"/>
      <c r="D361" s="144" t="s">
        <v>136</v>
      </c>
      <c r="F361" s="145" t="s">
        <v>363</v>
      </c>
      <c r="I361" s="146"/>
      <c r="L361" s="31"/>
      <c r="M361" s="147"/>
      <c r="T361" s="55"/>
      <c r="AT361" s="16" t="s">
        <v>136</v>
      </c>
      <c r="AU361" s="16" t="s">
        <v>90</v>
      </c>
    </row>
    <row r="362" spans="2:65" s="12" customFormat="1" ht="11.25">
      <c r="B362" s="148"/>
      <c r="D362" s="144" t="s">
        <v>138</v>
      </c>
      <c r="E362" s="149" t="s">
        <v>1</v>
      </c>
      <c r="F362" s="150" t="s">
        <v>139</v>
      </c>
      <c r="H362" s="149" t="s">
        <v>1</v>
      </c>
      <c r="I362" s="151"/>
      <c r="L362" s="148"/>
      <c r="M362" s="152"/>
      <c r="T362" s="153"/>
      <c r="AT362" s="149" t="s">
        <v>138</v>
      </c>
      <c r="AU362" s="149" t="s">
        <v>90</v>
      </c>
      <c r="AV362" s="12" t="s">
        <v>88</v>
      </c>
      <c r="AW362" s="12" t="s">
        <v>36</v>
      </c>
      <c r="AX362" s="12" t="s">
        <v>80</v>
      </c>
      <c r="AY362" s="149" t="s">
        <v>127</v>
      </c>
    </row>
    <row r="363" spans="2:65" s="12" customFormat="1" ht="11.25">
      <c r="B363" s="148"/>
      <c r="D363" s="144" t="s">
        <v>138</v>
      </c>
      <c r="E363" s="149" t="s">
        <v>1</v>
      </c>
      <c r="F363" s="150" t="s">
        <v>140</v>
      </c>
      <c r="H363" s="149" t="s">
        <v>1</v>
      </c>
      <c r="I363" s="151"/>
      <c r="L363" s="148"/>
      <c r="M363" s="152"/>
      <c r="T363" s="153"/>
      <c r="AT363" s="149" t="s">
        <v>138</v>
      </c>
      <c r="AU363" s="149" t="s">
        <v>90</v>
      </c>
      <c r="AV363" s="12" t="s">
        <v>88</v>
      </c>
      <c r="AW363" s="12" t="s">
        <v>36</v>
      </c>
      <c r="AX363" s="12" t="s">
        <v>80</v>
      </c>
      <c r="AY363" s="149" t="s">
        <v>127</v>
      </c>
    </row>
    <row r="364" spans="2:65" s="13" customFormat="1" ht="11.25">
      <c r="B364" s="154"/>
      <c r="D364" s="144" t="s">
        <v>138</v>
      </c>
      <c r="E364" s="155" t="s">
        <v>1</v>
      </c>
      <c r="F364" s="156" t="s">
        <v>364</v>
      </c>
      <c r="H364" s="157">
        <v>6.05</v>
      </c>
      <c r="I364" s="158"/>
      <c r="L364" s="154"/>
      <c r="M364" s="159"/>
      <c r="T364" s="160"/>
      <c r="AT364" s="155" t="s">
        <v>138</v>
      </c>
      <c r="AU364" s="155" t="s">
        <v>90</v>
      </c>
      <c r="AV364" s="13" t="s">
        <v>90</v>
      </c>
      <c r="AW364" s="13" t="s">
        <v>36</v>
      </c>
      <c r="AX364" s="13" t="s">
        <v>80</v>
      </c>
      <c r="AY364" s="155" t="s">
        <v>127</v>
      </c>
    </row>
    <row r="365" spans="2:65" s="12" customFormat="1" ht="11.25">
      <c r="B365" s="148"/>
      <c r="D365" s="144" t="s">
        <v>138</v>
      </c>
      <c r="E365" s="149" t="s">
        <v>1</v>
      </c>
      <c r="F365" s="150" t="s">
        <v>143</v>
      </c>
      <c r="H365" s="149" t="s">
        <v>1</v>
      </c>
      <c r="I365" s="151"/>
      <c r="L365" s="148"/>
      <c r="M365" s="152"/>
      <c r="T365" s="153"/>
      <c r="AT365" s="149" t="s">
        <v>138</v>
      </c>
      <c r="AU365" s="149" t="s">
        <v>90</v>
      </c>
      <c r="AV365" s="12" t="s">
        <v>88</v>
      </c>
      <c r="AW365" s="12" t="s">
        <v>36</v>
      </c>
      <c r="AX365" s="12" t="s">
        <v>80</v>
      </c>
      <c r="AY365" s="149" t="s">
        <v>127</v>
      </c>
    </row>
    <row r="366" spans="2:65" s="13" customFormat="1" ht="11.25">
      <c r="B366" s="154"/>
      <c r="D366" s="144" t="s">
        <v>138</v>
      </c>
      <c r="E366" s="155" t="s">
        <v>1</v>
      </c>
      <c r="F366" s="156" t="s">
        <v>365</v>
      </c>
      <c r="H366" s="157">
        <v>1.54</v>
      </c>
      <c r="I366" s="158"/>
      <c r="L366" s="154"/>
      <c r="M366" s="159"/>
      <c r="T366" s="160"/>
      <c r="AT366" s="155" t="s">
        <v>138</v>
      </c>
      <c r="AU366" s="155" t="s">
        <v>90</v>
      </c>
      <c r="AV366" s="13" t="s">
        <v>90</v>
      </c>
      <c r="AW366" s="13" t="s">
        <v>36</v>
      </c>
      <c r="AX366" s="13" t="s">
        <v>80</v>
      </c>
      <c r="AY366" s="155" t="s">
        <v>127</v>
      </c>
    </row>
    <row r="367" spans="2:65" s="14" customFormat="1" ht="11.25">
      <c r="B367" s="161"/>
      <c r="D367" s="144" t="s">
        <v>138</v>
      </c>
      <c r="E367" s="162" t="s">
        <v>1</v>
      </c>
      <c r="F367" s="163" t="s">
        <v>145</v>
      </c>
      <c r="H367" s="164">
        <v>7.59</v>
      </c>
      <c r="I367" s="165"/>
      <c r="L367" s="161"/>
      <c r="M367" s="166"/>
      <c r="T367" s="167"/>
      <c r="AT367" s="162" t="s">
        <v>138</v>
      </c>
      <c r="AU367" s="162" t="s">
        <v>90</v>
      </c>
      <c r="AV367" s="14" t="s">
        <v>134</v>
      </c>
      <c r="AW367" s="14" t="s">
        <v>36</v>
      </c>
      <c r="AX367" s="14" t="s">
        <v>88</v>
      </c>
      <c r="AY367" s="162" t="s">
        <v>127</v>
      </c>
    </row>
    <row r="368" spans="2:65" s="1" customFormat="1" ht="33" customHeight="1">
      <c r="B368" s="31"/>
      <c r="C368" s="131" t="s">
        <v>366</v>
      </c>
      <c r="D368" s="131" t="s">
        <v>129</v>
      </c>
      <c r="E368" s="132" t="s">
        <v>367</v>
      </c>
      <c r="F368" s="133" t="s">
        <v>368</v>
      </c>
      <c r="G368" s="134" t="s">
        <v>259</v>
      </c>
      <c r="H368" s="135">
        <v>0.307</v>
      </c>
      <c r="I368" s="136"/>
      <c r="J368" s="137">
        <f>ROUND(I368*H368,2)</f>
        <v>0</v>
      </c>
      <c r="K368" s="133" t="s">
        <v>133</v>
      </c>
      <c r="L368" s="31"/>
      <c r="M368" s="138" t="s">
        <v>1</v>
      </c>
      <c r="N368" s="139" t="s">
        <v>45</v>
      </c>
      <c r="P368" s="140">
        <f>O368*H368</f>
        <v>0</v>
      </c>
      <c r="Q368" s="140">
        <v>0</v>
      </c>
      <c r="R368" s="140">
        <f>Q368*H368</f>
        <v>0</v>
      </c>
      <c r="S368" s="140">
        <v>0</v>
      </c>
      <c r="T368" s="141">
        <f>S368*H368</f>
        <v>0</v>
      </c>
      <c r="AR368" s="142" t="s">
        <v>134</v>
      </c>
      <c r="AT368" s="142" t="s">
        <v>129</v>
      </c>
      <c r="AU368" s="142" t="s">
        <v>90</v>
      </c>
      <c r="AY368" s="16" t="s">
        <v>127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6" t="s">
        <v>88</v>
      </c>
      <c r="BK368" s="143">
        <f>ROUND(I368*H368,2)</f>
        <v>0</v>
      </c>
      <c r="BL368" s="16" t="s">
        <v>134</v>
      </c>
      <c r="BM368" s="142" t="s">
        <v>369</v>
      </c>
    </row>
    <row r="369" spans="2:65" s="1" customFormat="1" ht="29.25">
      <c r="B369" s="31"/>
      <c r="D369" s="144" t="s">
        <v>136</v>
      </c>
      <c r="F369" s="145" t="s">
        <v>370</v>
      </c>
      <c r="I369" s="146"/>
      <c r="L369" s="31"/>
      <c r="M369" s="147"/>
      <c r="T369" s="55"/>
      <c r="AT369" s="16" t="s">
        <v>136</v>
      </c>
      <c r="AU369" s="16" t="s">
        <v>90</v>
      </c>
    </row>
    <row r="370" spans="2:65" s="12" customFormat="1" ht="11.25">
      <c r="B370" s="148"/>
      <c r="D370" s="144" t="s">
        <v>138</v>
      </c>
      <c r="E370" s="149" t="s">
        <v>1</v>
      </c>
      <c r="F370" s="150" t="s">
        <v>371</v>
      </c>
      <c r="H370" s="149" t="s">
        <v>1</v>
      </c>
      <c r="I370" s="151"/>
      <c r="L370" s="148"/>
      <c r="M370" s="152"/>
      <c r="T370" s="153"/>
      <c r="AT370" s="149" t="s">
        <v>138</v>
      </c>
      <c r="AU370" s="149" t="s">
        <v>90</v>
      </c>
      <c r="AV370" s="12" t="s">
        <v>88</v>
      </c>
      <c r="AW370" s="12" t="s">
        <v>36</v>
      </c>
      <c r="AX370" s="12" t="s">
        <v>80</v>
      </c>
      <c r="AY370" s="149" t="s">
        <v>127</v>
      </c>
    </row>
    <row r="371" spans="2:65" s="12" customFormat="1" ht="11.25">
      <c r="B371" s="148"/>
      <c r="D371" s="144" t="s">
        <v>138</v>
      </c>
      <c r="E371" s="149" t="s">
        <v>1</v>
      </c>
      <c r="F371" s="150" t="s">
        <v>372</v>
      </c>
      <c r="H371" s="149" t="s">
        <v>1</v>
      </c>
      <c r="I371" s="151"/>
      <c r="L371" s="148"/>
      <c r="M371" s="152"/>
      <c r="T371" s="153"/>
      <c r="AT371" s="149" t="s">
        <v>138</v>
      </c>
      <c r="AU371" s="149" t="s">
        <v>90</v>
      </c>
      <c r="AV371" s="12" t="s">
        <v>88</v>
      </c>
      <c r="AW371" s="12" t="s">
        <v>36</v>
      </c>
      <c r="AX371" s="12" t="s">
        <v>80</v>
      </c>
      <c r="AY371" s="149" t="s">
        <v>127</v>
      </c>
    </row>
    <row r="372" spans="2:65" s="13" customFormat="1" ht="11.25">
      <c r="B372" s="154"/>
      <c r="D372" s="144" t="s">
        <v>138</v>
      </c>
      <c r="E372" s="155" t="s">
        <v>1</v>
      </c>
      <c r="F372" s="156" t="s">
        <v>373</v>
      </c>
      <c r="H372" s="157">
        <v>0.28599999999999998</v>
      </c>
      <c r="I372" s="158"/>
      <c r="L372" s="154"/>
      <c r="M372" s="159"/>
      <c r="T372" s="160"/>
      <c r="AT372" s="155" t="s">
        <v>138</v>
      </c>
      <c r="AU372" s="155" t="s">
        <v>90</v>
      </c>
      <c r="AV372" s="13" t="s">
        <v>90</v>
      </c>
      <c r="AW372" s="13" t="s">
        <v>36</v>
      </c>
      <c r="AX372" s="13" t="s">
        <v>80</v>
      </c>
      <c r="AY372" s="155" t="s">
        <v>127</v>
      </c>
    </row>
    <row r="373" spans="2:65" s="12" customFormat="1" ht="11.25">
      <c r="B373" s="148"/>
      <c r="D373" s="144" t="s">
        <v>138</v>
      </c>
      <c r="E373" s="149" t="s">
        <v>1</v>
      </c>
      <c r="F373" s="150" t="s">
        <v>374</v>
      </c>
      <c r="H373" s="149" t="s">
        <v>1</v>
      </c>
      <c r="I373" s="151"/>
      <c r="L373" s="148"/>
      <c r="M373" s="152"/>
      <c r="T373" s="153"/>
      <c r="AT373" s="149" t="s">
        <v>138</v>
      </c>
      <c r="AU373" s="149" t="s">
        <v>90</v>
      </c>
      <c r="AV373" s="12" t="s">
        <v>88</v>
      </c>
      <c r="AW373" s="12" t="s">
        <v>36</v>
      </c>
      <c r="AX373" s="12" t="s">
        <v>80</v>
      </c>
      <c r="AY373" s="149" t="s">
        <v>127</v>
      </c>
    </row>
    <row r="374" spans="2:65" s="13" customFormat="1" ht="11.25">
      <c r="B374" s="154"/>
      <c r="D374" s="144" t="s">
        <v>138</v>
      </c>
      <c r="E374" s="155" t="s">
        <v>1</v>
      </c>
      <c r="F374" s="156" t="s">
        <v>375</v>
      </c>
      <c r="H374" s="157">
        <v>2.1000000000000001E-2</v>
      </c>
      <c r="I374" s="158"/>
      <c r="L374" s="154"/>
      <c r="M374" s="159"/>
      <c r="T374" s="160"/>
      <c r="AT374" s="155" t="s">
        <v>138</v>
      </c>
      <c r="AU374" s="155" t="s">
        <v>90</v>
      </c>
      <c r="AV374" s="13" t="s">
        <v>90</v>
      </c>
      <c r="AW374" s="13" t="s">
        <v>36</v>
      </c>
      <c r="AX374" s="13" t="s">
        <v>80</v>
      </c>
      <c r="AY374" s="155" t="s">
        <v>127</v>
      </c>
    </row>
    <row r="375" spans="2:65" s="14" customFormat="1" ht="11.25">
      <c r="B375" s="161"/>
      <c r="D375" s="144" t="s">
        <v>138</v>
      </c>
      <c r="E375" s="162" t="s">
        <v>1</v>
      </c>
      <c r="F375" s="163" t="s">
        <v>145</v>
      </c>
      <c r="H375" s="164">
        <v>0.307</v>
      </c>
      <c r="I375" s="165"/>
      <c r="L375" s="161"/>
      <c r="M375" s="166"/>
      <c r="T375" s="167"/>
      <c r="AT375" s="162" t="s">
        <v>138</v>
      </c>
      <c r="AU375" s="162" t="s">
        <v>90</v>
      </c>
      <c r="AV375" s="14" t="s">
        <v>134</v>
      </c>
      <c r="AW375" s="14" t="s">
        <v>36</v>
      </c>
      <c r="AX375" s="14" t="s">
        <v>88</v>
      </c>
      <c r="AY375" s="162" t="s">
        <v>127</v>
      </c>
    </row>
    <row r="376" spans="2:65" s="1" customFormat="1" ht="24.2" customHeight="1">
      <c r="B376" s="31"/>
      <c r="C376" s="131" t="s">
        <v>376</v>
      </c>
      <c r="D376" s="131" t="s">
        <v>129</v>
      </c>
      <c r="E376" s="132" t="s">
        <v>377</v>
      </c>
      <c r="F376" s="133" t="s">
        <v>378</v>
      </c>
      <c r="G376" s="134" t="s">
        <v>132</v>
      </c>
      <c r="H376" s="135">
        <v>4.673</v>
      </c>
      <c r="I376" s="136"/>
      <c r="J376" s="137">
        <f>ROUND(I376*H376,2)</f>
        <v>0</v>
      </c>
      <c r="K376" s="133" t="s">
        <v>133</v>
      </c>
      <c r="L376" s="31"/>
      <c r="M376" s="138" t="s">
        <v>1</v>
      </c>
      <c r="N376" s="139" t="s">
        <v>45</v>
      </c>
      <c r="P376" s="140">
        <f>O376*H376</f>
        <v>0</v>
      </c>
      <c r="Q376" s="140">
        <v>1.328E-2</v>
      </c>
      <c r="R376" s="140">
        <f>Q376*H376</f>
        <v>6.2057439999999998E-2</v>
      </c>
      <c r="S376" s="140">
        <v>0</v>
      </c>
      <c r="T376" s="141">
        <f>S376*H376</f>
        <v>0</v>
      </c>
      <c r="AR376" s="142" t="s">
        <v>134</v>
      </c>
      <c r="AT376" s="142" t="s">
        <v>129</v>
      </c>
      <c r="AU376" s="142" t="s">
        <v>90</v>
      </c>
      <c r="AY376" s="16" t="s">
        <v>127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6" t="s">
        <v>88</v>
      </c>
      <c r="BK376" s="143">
        <f>ROUND(I376*H376,2)</f>
        <v>0</v>
      </c>
      <c r="BL376" s="16" t="s">
        <v>134</v>
      </c>
      <c r="BM376" s="142" t="s">
        <v>379</v>
      </c>
    </row>
    <row r="377" spans="2:65" s="1" customFormat="1" ht="19.5">
      <c r="B377" s="31"/>
      <c r="D377" s="144" t="s">
        <v>136</v>
      </c>
      <c r="F377" s="145" t="s">
        <v>380</v>
      </c>
      <c r="I377" s="146"/>
      <c r="L377" s="31"/>
      <c r="M377" s="147"/>
      <c r="T377" s="55"/>
      <c r="AT377" s="16" t="s">
        <v>136</v>
      </c>
      <c r="AU377" s="16" t="s">
        <v>90</v>
      </c>
    </row>
    <row r="378" spans="2:65" s="12" customFormat="1" ht="11.25">
      <c r="B378" s="148"/>
      <c r="D378" s="144" t="s">
        <v>138</v>
      </c>
      <c r="E378" s="149" t="s">
        <v>1</v>
      </c>
      <c r="F378" s="150" t="s">
        <v>371</v>
      </c>
      <c r="H378" s="149" t="s">
        <v>1</v>
      </c>
      <c r="I378" s="151"/>
      <c r="L378" s="148"/>
      <c r="M378" s="152"/>
      <c r="T378" s="153"/>
      <c r="AT378" s="149" t="s">
        <v>138</v>
      </c>
      <c r="AU378" s="149" t="s">
        <v>90</v>
      </c>
      <c r="AV378" s="12" t="s">
        <v>88</v>
      </c>
      <c r="AW378" s="12" t="s">
        <v>36</v>
      </c>
      <c r="AX378" s="12" t="s">
        <v>80</v>
      </c>
      <c r="AY378" s="149" t="s">
        <v>127</v>
      </c>
    </row>
    <row r="379" spans="2:65" s="12" customFormat="1" ht="11.25">
      <c r="B379" s="148"/>
      <c r="D379" s="144" t="s">
        <v>138</v>
      </c>
      <c r="E379" s="149" t="s">
        <v>1</v>
      </c>
      <c r="F379" s="150" t="s">
        <v>372</v>
      </c>
      <c r="H379" s="149" t="s">
        <v>1</v>
      </c>
      <c r="I379" s="151"/>
      <c r="L379" s="148"/>
      <c r="M379" s="152"/>
      <c r="T379" s="153"/>
      <c r="AT379" s="149" t="s">
        <v>138</v>
      </c>
      <c r="AU379" s="149" t="s">
        <v>90</v>
      </c>
      <c r="AV379" s="12" t="s">
        <v>88</v>
      </c>
      <c r="AW379" s="12" t="s">
        <v>36</v>
      </c>
      <c r="AX379" s="12" t="s">
        <v>80</v>
      </c>
      <c r="AY379" s="149" t="s">
        <v>127</v>
      </c>
    </row>
    <row r="380" spans="2:65" s="13" customFormat="1" ht="11.25">
      <c r="B380" s="154"/>
      <c r="D380" s="144" t="s">
        <v>138</v>
      </c>
      <c r="E380" s="155" t="s">
        <v>1</v>
      </c>
      <c r="F380" s="156" t="s">
        <v>381</v>
      </c>
      <c r="H380" s="157">
        <v>4.3579999999999997</v>
      </c>
      <c r="I380" s="158"/>
      <c r="L380" s="154"/>
      <c r="M380" s="159"/>
      <c r="T380" s="160"/>
      <c r="AT380" s="155" t="s">
        <v>138</v>
      </c>
      <c r="AU380" s="155" t="s">
        <v>90</v>
      </c>
      <c r="AV380" s="13" t="s">
        <v>90</v>
      </c>
      <c r="AW380" s="13" t="s">
        <v>36</v>
      </c>
      <c r="AX380" s="13" t="s">
        <v>80</v>
      </c>
      <c r="AY380" s="155" t="s">
        <v>127</v>
      </c>
    </row>
    <row r="381" spans="2:65" s="12" customFormat="1" ht="11.25">
      <c r="B381" s="148"/>
      <c r="D381" s="144" t="s">
        <v>138</v>
      </c>
      <c r="E381" s="149" t="s">
        <v>1</v>
      </c>
      <c r="F381" s="150" t="s">
        <v>374</v>
      </c>
      <c r="H381" s="149" t="s">
        <v>1</v>
      </c>
      <c r="I381" s="151"/>
      <c r="L381" s="148"/>
      <c r="M381" s="152"/>
      <c r="T381" s="153"/>
      <c r="AT381" s="149" t="s">
        <v>138</v>
      </c>
      <c r="AU381" s="149" t="s">
        <v>90</v>
      </c>
      <c r="AV381" s="12" t="s">
        <v>88</v>
      </c>
      <c r="AW381" s="12" t="s">
        <v>36</v>
      </c>
      <c r="AX381" s="12" t="s">
        <v>80</v>
      </c>
      <c r="AY381" s="149" t="s">
        <v>127</v>
      </c>
    </row>
    <row r="382" spans="2:65" s="13" customFormat="1" ht="11.25">
      <c r="B382" s="154"/>
      <c r="D382" s="144" t="s">
        <v>138</v>
      </c>
      <c r="E382" s="155" t="s">
        <v>1</v>
      </c>
      <c r="F382" s="156" t="s">
        <v>382</v>
      </c>
      <c r="H382" s="157">
        <v>0.315</v>
      </c>
      <c r="I382" s="158"/>
      <c r="L382" s="154"/>
      <c r="M382" s="159"/>
      <c r="T382" s="160"/>
      <c r="AT382" s="155" t="s">
        <v>138</v>
      </c>
      <c r="AU382" s="155" t="s">
        <v>90</v>
      </c>
      <c r="AV382" s="13" t="s">
        <v>90</v>
      </c>
      <c r="AW382" s="13" t="s">
        <v>36</v>
      </c>
      <c r="AX382" s="13" t="s">
        <v>80</v>
      </c>
      <c r="AY382" s="155" t="s">
        <v>127</v>
      </c>
    </row>
    <row r="383" spans="2:65" s="14" customFormat="1" ht="11.25">
      <c r="B383" s="161"/>
      <c r="D383" s="144" t="s">
        <v>138</v>
      </c>
      <c r="E383" s="162" t="s">
        <v>1</v>
      </c>
      <c r="F383" s="163" t="s">
        <v>145</v>
      </c>
      <c r="H383" s="164">
        <v>4.673</v>
      </c>
      <c r="I383" s="165"/>
      <c r="L383" s="161"/>
      <c r="M383" s="166"/>
      <c r="T383" s="167"/>
      <c r="AT383" s="162" t="s">
        <v>138</v>
      </c>
      <c r="AU383" s="162" t="s">
        <v>90</v>
      </c>
      <c r="AV383" s="14" t="s">
        <v>134</v>
      </c>
      <c r="AW383" s="14" t="s">
        <v>36</v>
      </c>
      <c r="AX383" s="14" t="s">
        <v>88</v>
      </c>
      <c r="AY383" s="162" t="s">
        <v>127</v>
      </c>
    </row>
    <row r="384" spans="2:65" s="1" customFormat="1" ht="24.2" customHeight="1">
      <c r="B384" s="31"/>
      <c r="C384" s="131" t="s">
        <v>383</v>
      </c>
      <c r="D384" s="131" t="s">
        <v>129</v>
      </c>
      <c r="E384" s="132" t="s">
        <v>384</v>
      </c>
      <c r="F384" s="133" t="s">
        <v>385</v>
      </c>
      <c r="G384" s="134" t="s">
        <v>132</v>
      </c>
      <c r="H384" s="135">
        <v>4.673</v>
      </c>
      <c r="I384" s="136"/>
      <c r="J384" s="137">
        <f>ROUND(I384*H384,2)</f>
        <v>0</v>
      </c>
      <c r="K384" s="133" t="s">
        <v>133</v>
      </c>
      <c r="L384" s="31"/>
      <c r="M384" s="138" t="s">
        <v>1</v>
      </c>
      <c r="N384" s="139" t="s">
        <v>45</v>
      </c>
      <c r="P384" s="140">
        <f>O384*H384</f>
        <v>0</v>
      </c>
      <c r="Q384" s="140">
        <v>0</v>
      </c>
      <c r="R384" s="140">
        <f>Q384*H384</f>
        <v>0</v>
      </c>
      <c r="S384" s="140">
        <v>0</v>
      </c>
      <c r="T384" s="141">
        <f>S384*H384</f>
        <v>0</v>
      </c>
      <c r="AR384" s="142" t="s">
        <v>134</v>
      </c>
      <c r="AT384" s="142" t="s">
        <v>129</v>
      </c>
      <c r="AU384" s="142" t="s">
        <v>90</v>
      </c>
      <c r="AY384" s="16" t="s">
        <v>127</v>
      </c>
      <c r="BE384" s="143">
        <f>IF(N384="základní",J384,0)</f>
        <v>0</v>
      </c>
      <c r="BF384" s="143">
        <f>IF(N384="snížená",J384,0)</f>
        <v>0</v>
      </c>
      <c r="BG384" s="143">
        <f>IF(N384="zákl. přenesená",J384,0)</f>
        <v>0</v>
      </c>
      <c r="BH384" s="143">
        <f>IF(N384="sníž. přenesená",J384,0)</f>
        <v>0</v>
      </c>
      <c r="BI384" s="143">
        <f>IF(N384="nulová",J384,0)</f>
        <v>0</v>
      </c>
      <c r="BJ384" s="16" t="s">
        <v>88</v>
      </c>
      <c r="BK384" s="143">
        <f>ROUND(I384*H384,2)</f>
        <v>0</v>
      </c>
      <c r="BL384" s="16" t="s">
        <v>134</v>
      </c>
      <c r="BM384" s="142" t="s">
        <v>386</v>
      </c>
    </row>
    <row r="385" spans="2:65" s="1" customFormat="1" ht="19.5">
      <c r="B385" s="31"/>
      <c r="D385" s="144" t="s">
        <v>136</v>
      </c>
      <c r="F385" s="145" t="s">
        <v>387</v>
      </c>
      <c r="I385" s="146"/>
      <c r="L385" s="31"/>
      <c r="M385" s="147"/>
      <c r="T385" s="55"/>
      <c r="AT385" s="16" t="s">
        <v>136</v>
      </c>
      <c r="AU385" s="16" t="s">
        <v>90</v>
      </c>
    </row>
    <row r="386" spans="2:65" s="12" customFormat="1" ht="11.25">
      <c r="B386" s="148"/>
      <c r="D386" s="144" t="s">
        <v>138</v>
      </c>
      <c r="E386" s="149" t="s">
        <v>1</v>
      </c>
      <c r="F386" s="150" t="s">
        <v>371</v>
      </c>
      <c r="H386" s="149" t="s">
        <v>1</v>
      </c>
      <c r="I386" s="151"/>
      <c r="L386" s="148"/>
      <c r="M386" s="152"/>
      <c r="T386" s="153"/>
      <c r="AT386" s="149" t="s">
        <v>138</v>
      </c>
      <c r="AU386" s="149" t="s">
        <v>90</v>
      </c>
      <c r="AV386" s="12" t="s">
        <v>88</v>
      </c>
      <c r="AW386" s="12" t="s">
        <v>36</v>
      </c>
      <c r="AX386" s="12" t="s">
        <v>80</v>
      </c>
      <c r="AY386" s="149" t="s">
        <v>127</v>
      </c>
    </row>
    <row r="387" spans="2:65" s="12" customFormat="1" ht="11.25">
      <c r="B387" s="148"/>
      <c r="D387" s="144" t="s">
        <v>138</v>
      </c>
      <c r="E387" s="149" t="s">
        <v>1</v>
      </c>
      <c r="F387" s="150" t="s">
        <v>372</v>
      </c>
      <c r="H387" s="149" t="s">
        <v>1</v>
      </c>
      <c r="I387" s="151"/>
      <c r="L387" s="148"/>
      <c r="M387" s="152"/>
      <c r="T387" s="153"/>
      <c r="AT387" s="149" t="s">
        <v>138</v>
      </c>
      <c r="AU387" s="149" t="s">
        <v>90</v>
      </c>
      <c r="AV387" s="12" t="s">
        <v>88</v>
      </c>
      <c r="AW387" s="12" t="s">
        <v>36</v>
      </c>
      <c r="AX387" s="12" t="s">
        <v>80</v>
      </c>
      <c r="AY387" s="149" t="s">
        <v>127</v>
      </c>
    </row>
    <row r="388" spans="2:65" s="13" customFormat="1" ht="11.25">
      <c r="B388" s="154"/>
      <c r="D388" s="144" t="s">
        <v>138</v>
      </c>
      <c r="E388" s="155" t="s">
        <v>1</v>
      </c>
      <c r="F388" s="156" t="s">
        <v>381</v>
      </c>
      <c r="H388" s="157">
        <v>4.3579999999999997</v>
      </c>
      <c r="I388" s="158"/>
      <c r="L388" s="154"/>
      <c r="M388" s="159"/>
      <c r="T388" s="160"/>
      <c r="AT388" s="155" t="s">
        <v>138</v>
      </c>
      <c r="AU388" s="155" t="s">
        <v>90</v>
      </c>
      <c r="AV388" s="13" t="s">
        <v>90</v>
      </c>
      <c r="AW388" s="13" t="s">
        <v>36</v>
      </c>
      <c r="AX388" s="13" t="s">
        <v>80</v>
      </c>
      <c r="AY388" s="155" t="s">
        <v>127</v>
      </c>
    </row>
    <row r="389" spans="2:65" s="12" customFormat="1" ht="11.25">
      <c r="B389" s="148"/>
      <c r="D389" s="144" t="s">
        <v>138</v>
      </c>
      <c r="E389" s="149" t="s">
        <v>1</v>
      </c>
      <c r="F389" s="150" t="s">
        <v>374</v>
      </c>
      <c r="H389" s="149" t="s">
        <v>1</v>
      </c>
      <c r="I389" s="151"/>
      <c r="L389" s="148"/>
      <c r="M389" s="152"/>
      <c r="T389" s="153"/>
      <c r="AT389" s="149" t="s">
        <v>138</v>
      </c>
      <c r="AU389" s="149" t="s">
        <v>90</v>
      </c>
      <c r="AV389" s="12" t="s">
        <v>88</v>
      </c>
      <c r="AW389" s="12" t="s">
        <v>36</v>
      </c>
      <c r="AX389" s="12" t="s">
        <v>80</v>
      </c>
      <c r="AY389" s="149" t="s">
        <v>127</v>
      </c>
    </row>
    <row r="390" spans="2:65" s="13" customFormat="1" ht="11.25">
      <c r="B390" s="154"/>
      <c r="D390" s="144" t="s">
        <v>138</v>
      </c>
      <c r="E390" s="155" t="s">
        <v>1</v>
      </c>
      <c r="F390" s="156" t="s">
        <v>382</v>
      </c>
      <c r="H390" s="157">
        <v>0.315</v>
      </c>
      <c r="I390" s="158"/>
      <c r="L390" s="154"/>
      <c r="M390" s="159"/>
      <c r="T390" s="160"/>
      <c r="AT390" s="155" t="s">
        <v>138</v>
      </c>
      <c r="AU390" s="155" t="s">
        <v>90</v>
      </c>
      <c r="AV390" s="13" t="s">
        <v>90</v>
      </c>
      <c r="AW390" s="13" t="s">
        <v>36</v>
      </c>
      <c r="AX390" s="13" t="s">
        <v>80</v>
      </c>
      <c r="AY390" s="155" t="s">
        <v>127</v>
      </c>
    </row>
    <row r="391" spans="2:65" s="14" customFormat="1" ht="11.25">
      <c r="B391" s="161"/>
      <c r="D391" s="144" t="s">
        <v>138</v>
      </c>
      <c r="E391" s="162" t="s">
        <v>1</v>
      </c>
      <c r="F391" s="163" t="s">
        <v>145</v>
      </c>
      <c r="H391" s="164">
        <v>4.673</v>
      </c>
      <c r="I391" s="165"/>
      <c r="L391" s="161"/>
      <c r="M391" s="166"/>
      <c r="T391" s="167"/>
      <c r="AT391" s="162" t="s">
        <v>138</v>
      </c>
      <c r="AU391" s="162" t="s">
        <v>90</v>
      </c>
      <c r="AV391" s="14" t="s">
        <v>134</v>
      </c>
      <c r="AW391" s="14" t="s">
        <v>36</v>
      </c>
      <c r="AX391" s="14" t="s">
        <v>88</v>
      </c>
      <c r="AY391" s="162" t="s">
        <v>127</v>
      </c>
    </row>
    <row r="392" spans="2:65" s="11" customFormat="1" ht="22.9" customHeight="1">
      <c r="B392" s="119"/>
      <c r="D392" s="120" t="s">
        <v>79</v>
      </c>
      <c r="E392" s="129" t="s">
        <v>167</v>
      </c>
      <c r="F392" s="129" t="s">
        <v>388</v>
      </c>
      <c r="I392" s="122"/>
      <c r="J392" s="130">
        <f>BK392</f>
        <v>0</v>
      </c>
      <c r="L392" s="119"/>
      <c r="M392" s="124"/>
      <c r="P392" s="125">
        <f>SUM(P393:P495)</f>
        <v>0</v>
      </c>
      <c r="R392" s="125">
        <f>SUM(R393:R495)</f>
        <v>3.323725</v>
      </c>
      <c r="T392" s="126">
        <f>SUM(T393:T495)</f>
        <v>0</v>
      </c>
      <c r="AR392" s="120" t="s">
        <v>88</v>
      </c>
      <c r="AT392" s="127" t="s">
        <v>79</v>
      </c>
      <c r="AU392" s="127" t="s">
        <v>88</v>
      </c>
      <c r="AY392" s="120" t="s">
        <v>127</v>
      </c>
      <c r="BK392" s="128">
        <f>SUM(BK393:BK495)</f>
        <v>0</v>
      </c>
    </row>
    <row r="393" spans="2:65" s="1" customFormat="1" ht="21.75" customHeight="1">
      <c r="B393" s="31"/>
      <c r="C393" s="131" t="s">
        <v>389</v>
      </c>
      <c r="D393" s="131" t="s">
        <v>129</v>
      </c>
      <c r="E393" s="132" t="s">
        <v>390</v>
      </c>
      <c r="F393" s="133" t="s">
        <v>391</v>
      </c>
      <c r="G393" s="134" t="s">
        <v>132</v>
      </c>
      <c r="H393" s="135">
        <v>5.6</v>
      </c>
      <c r="I393" s="136"/>
      <c r="J393" s="137">
        <f>ROUND(I393*H393,2)</f>
        <v>0</v>
      </c>
      <c r="K393" s="133" t="s">
        <v>133</v>
      </c>
      <c r="L393" s="31"/>
      <c r="M393" s="138" t="s">
        <v>1</v>
      </c>
      <c r="N393" s="139" t="s">
        <v>45</v>
      </c>
      <c r="P393" s="140">
        <f>O393*H393</f>
        <v>0</v>
      </c>
      <c r="Q393" s="140">
        <v>0</v>
      </c>
      <c r="R393" s="140">
        <f>Q393*H393</f>
        <v>0</v>
      </c>
      <c r="S393" s="140">
        <v>0</v>
      </c>
      <c r="T393" s="141">
        <f>S393*H393</f>
        <v>0</v>
      </c>
      <c r="AR393" s="142" t="s">
        <v>134</v>
      </c>
      <c r="AT393" s="142" t="s">
        <v>129</v>
      </c>
      <c r="AU393" s="142" t="s">
        <v>90</v>
      </c>
      <c r="AY393" s="16" t="s">
        <v>127</v>
      </c>
      <c r="BE393" s="143">
        <f>IF(N393="základní",J393,0)</f>
        <v>0</v>
      </c>
      <c r="BF393" s="143">
        <f>IF(N393="snížená",J393,0)</f>
        <v>0</v>
      </c>
      <c r="BG393" s="143">
        <f>IF(N393="zákl. přenesená",J393,0)</f>
        <v>0</v>
      </c>
      <c r="BH393" s="143">
        <f>IF(N393="sníž. přenesená",J393,0)</f>
        <v>0</v>
      </c>
      <c r="BI393" s="143">
        <f>IF(N393="nulová",J393,0)</f>
        <v>0</v>
      </c>
      <c r="BJ393" s="16" t="s">
        <v>88</v>
      </c>
      <c r="BK393" s="143">
        <f>ROUND(I393*H393,2)</f>
        <v>0</v>
      </c>
      <c r="BL393" s="16" t="s">
        <v>134</v>
      </c>
      <c r="BM393" s="142" t="s">
        <v>392</v>
      </c>
    </row>
    <row r="394" spans="2:65" s="1" customFormat="1" ht="19.5">
      <c r="B394" s="31"/>
      <c r="D394" s="144" t="s">
        <v>136</v>
      </c>
      <c r="F394" s="145" t="s">
        <v>393</v>
      </c>
      <c r="I394" s="146"/>
      <c r="L394" s="31"/>
      <c r="M394" s="147"/>
      <c r="T394" s="55"/>
      <c r="AT394" s="16" t="s">
        <v>136</v>
      </c>
      <c r="AU394" s="16" t="s">
        <v>90</v>
      </c>
    </row>
    <row r="395" spans="2:65" s="12" customFormat="1" ht="11.25">
      <c r="B395" s="148"/>
      <c r="D395" s="144" t="s">
        <v>138</v>
      </c>
      <c r="E395" s="149" t="s">
        <v>1</v>
      </c>
      <c r="F395" s="150" t="s">
        <v>139</v>
      </c>
      <c r="H395" s="149" t="s">
        <v>1</v>
      </c>
      <c r="I395" s="151"/>
      <c r="L395" s="148"/>
      <c r="M395" s="152"/>
      <c r="T395" s="153"/>
      <c r="AT395" s="149" t="s">
        <v>138</v>
      </c>
      <c r="AU395" s="149" t="s">
        <v>90</v>
      </c>
      <c r="AV395" s="12" t="s">
        <v>88</v>
      </c>
      <c r="AW395" s="12" t="s">
        <v>36</v>
      </c>
      <c r="AX395" s="12" t="s">
        <v>80</v>
      </c>
      <c r="AY395" s="149" t="s">
        <v>127</v>
      </c>
    </row>
    <row r="396" spans="2:65" s="12" customFormat="1" ht="11.25">
      <c r="B396" s="148"/>
      <c r="D396" s="144" t="s">
        <v>138</v>
      </c>
      <c r="E396" s="149" t="s">
        <v>1</v>
      </c>
      <c r="F396" s="150" t="s">
        <v>140</v>
      </c>
      <c r="H396" s="149" t="s">
        <v>1</v>
      </c>
      <c r="I396" s="151"/>
      <c r="L396" s="148"/>
      <c r="M396" s="152"/>
      <c r="T396" s="153"/>
      <c r="AT396" s="149" t="s">
        <v>138</v>
      </c>
      <c r="AU396" s="149" t="s">
        <v>90</v>
      </c>
      <c r="AV396" s="12" t="s">
        <v>88</v>
      </c>
      <c r="AW396" s="12" t="s">
        <v>36</v>
      </c>
      <c r="AX396" s="12" t="s">
        <v>80</v>
      </c>
      <c r="AY396" s="149" t="s">
        <v>127</v>
      </c>
    </row>
    <row r="397" spans="2:65" s="12" customFormat="1" ht="11.25">
      <c r="B397" s="148"/>
      <c r="D397" s="144" t="s">
        <v>138</v>
      </c>
      <c r="E397" s="149" t="s">
        <v>1</v>
      </c>
      <c r="F397" s="150" t="s">
        <v>141</v>
      </c>
      <c r="H397" s="149" t="s">
        <v>1</v>
      </c>
      <c r="I397" s="151"/>
      <c r="L397" s="148"/>
      <c r="M397" s="152"/>
      <c r="T397" s="153"/>
      <c r="AT397" s="149" t="s">
        <v>138</v>
      </c>
      <c r="AU397" s="149" t="s">
        <v>90</v>
      </c>
      <c r="AV397" s="12" t="s">
        <v>88</v>
      </c>
      <c r="AW397" s="12" t="s">
        <v>36</v>
      </c>
      <c r="AX397" s="12" t="s">
        <v>80</v>
      </c>
      <c r="AY397" s="149" t="s">
        <v>127</v>
      </c>
    </row>
    <row r="398" spans="2:65" s="13" customFormat="1" ht="11.25">
      <c r="B398" s="154"/>
      <c r="D398" s="144" t="s">
        <v>138</v>
      </c>
      <c r="E398" s="155" t="s">
        <v>1</v>
      </c>
      <c r="F398" s="156" t="s">
        <v>150</v>
      </c>
      <c r="H398" s="157">
        <v>4.8</v>
      </c>
      <c r="I398" s="158"/>
      <c r="L398" s="154"/>
      <c r="M398" s="159"/>
      <c r="T398" s="160"/>
      <c r="AT398" s="155" t="s">
        <v>138</v>
      </c>
      <c r="AU398" s="155" t="s">
        <v>90</v>
      </c>
      <c r="AV398" s="13" t="s">
        <v>90</v>
      </c>
      <c r="AW398" s="13" t="s">
        <v>36</v>
      </c>
      <c r="AX398" s="13" t="s">
        <v>80</v>
      </c>
      <c r="AY398" s="155" t="s">
        <v>127</v>
      </c>
    </row>
    <row r="399" spans="2:65" s="12" customFormat="1" ht="11.25">
      <c r="B399" s="148"/>
      <c r="D399" s="144" t="s">
        <v>138</v>
      </c>
      <c r="E399" s="149" t="s">
        <v>1</v>
      </c>
      <c r="F399" s="150" t="s">
        <v>143</v>
      </c>
      <c r="H399" s="149" t="s">
        <v>1</v>
      </c>
      <c r="I399" s="151"/>
      <c r="L399" s="148"/>
      <c r="M399" s="152"/>
      <c r="T399" s="153"/>
      <c r="AT399" s="149" t="s">
        <v>138</v>
      </c>
      <c r="AU399" s="149" t="s">
        <v>90</v>
      </c>
      <c r="AV399" s="12" t="s">
        <v>88</v>
      </c>
      <c r="AW399" s="12" t="s">
        <v>36</v>
      </c>
      <c r="AX399" s="12" t="s">
        <v>80</v>
      </c>
      <c r="AY399" s="149" t="s">
        <v>127</v>
      </c>
    </row>
    <row r="400" spans="2:65" s="12" customFormat="1" ht="11.25">
      <c r="B400" s="148"/>
      <c r="D400" s="144" t="s">
        <v>138</v>
      </c>
      <c r="E400" s="149" t="s">
        <v>1</v>
      </c>
      <c r="F400" s="150" t="s">
        <v>141</v>
      </c>
      <c r="H400" s="149" t="s">
        <v>1</v>
      </c>
      <c r="I400" s="151"/>
      <c r="L400" s="148"/>
      <c r="M400" s="152"/>
      <c r="T400" s="153"/>
      <c r="AT400" s="149" t="s">
        <v>138</v>
      </c>
      <c r="AU400" s="149" t="s">
        <v>90</v>
      </c>
      <c r="AV400" s="12" t="s">
        <v>88</v>
      </c>
      <c r="AW400" s="12" t="s">
        <v>36</v>
      </c>
      <c r="AX400" s="12" t="s">
        <v>80</v>
      </c>
      <c r="AY400" s="149" t="s">
        <v>127</v>
      </c>
    </row>
    <row r="401" spans="2:65" s="13" customFormat="1" ht="11.25">
      <c r="B401" s="154"/>
      <c r="D401" s="144" t="s">
        <v>138</v>
      </c>
      <c r="E401" s="155" t="s">
        <v>1</v>
      </c>
      <c r="F401" s="156" t="s">
        <v>151</v>
      </c>
      <c r="H401" s="157">
        <v>0.8</v>
      </c>
      <c r="I401" s="158"/>
      <c r="L401" s="154"/>
      <c r="M401" s="159"/>
      <c r="T401" s="160"/>
      <c r="AT401" s="155" t="s">
        <v>138</v>
      </c>
      <c r="AU401" s="155" t="s">
        <v>90</v>
      </c>
      <c r="AV401" s="13" t="s">
        <v>90</v>
      </c>
      <c r="AW401" s="13" t="s">
        <v>36</v>
      </c>
      <c r="AX401" s="13" t="s">
        <v>80</v>
      </c>
      <c r="AY401" s="155" t="s">
        <v>127</v>
      </c>
    </row>
    <row r="402" spans="2:65" s="14" customFormat="1" ht="11.25">
      <c r="B402" s="161"/>
      <c r="D402" s="144" t="s">
        <v>138</v>
      </c>
      <c r="E402" s="162" t="s">
        <v>1</v>
      </c>
      <c r="F402" s="163" t="s">
        <v>145</v>
      </c>
      <c r="H402" s="164">
        <v>5.6</v>
      </c>
      <c r="I402" s="165"/>
      <c r="L402" s="161"/>
      <c r="M402" s="166"/>
      <c r="T402" s="167"/>
      <c r="AT402" s="162" t="s">
        <v>138</v>
      </c>
      <c r="AU402" s="162" t="s">
        <v>90</v>
      </c>
      <c r="AV402" s="14" t="s">
        <v>134</v>
      </c>
      <c r="AW402" s="14" t="s">
        <v>36</v>
      </c>
      <c r="AX402" s="14" t="s">
        <v>88</v>
      </c>
      <c r="AY402" s="162" t="s">
        <v>127</v>
      </c>
    </row>
    <row r="403" spans="2:65" s="1" customFormat="1" ht="24.2" customHeight="1">
      <c r="B403" s="31"/>
      <c r="C403" s="131" t="s">
        <v>394</v>
      </c>
      <c r="D403" s="131" t="s">
        <v>129</v>
      </c>
      <c r="E403" s="132" t="s">
        <v>395</v>
      </c>
      <c r="F403" s="133" t="s">
        <v>396</v>
      </c>
      <c r="G403" s="134" t="s">
        <v>132</v>
      </c>
      <c r="H403" s="135">
        <v>44</v>
      </c>
      <c r="I403" s="136"/>
      <c r="J403" s="137">
        <f>ROUND(I403*H403,2)</f>
        <v>0</v>
      </c>
      <c r="K403" s="133" t="s">
        <v>133</v>
      </c>
      <c r="L403" s="31"/>
      <c r="M403" s="138" t="s">
        <v>1</v>
      </c>
      <c r="N403" s="139" t="s">
        <v>45</v>
      </c>
      <c r="P403" s="140">
        <f>O403*H403</f>
        <v>0</v>
      </c>
      <c r="Q403" s="140">
        <v>0</v>
      </c>
      <c r="R403" s="140">
        <f>Q403*H403</f>
        <v>0</v>
      </c>
      <c r="S403" s="140">
        <v>0</v>
      </c>
      <c r="T403" s="141">
        <f>S403*H403</f>
        <v>0</v>
      </c>
      <c r="AR403" s="142" t="s">
        <v>134</v>
      </c>
      <c r="AT403" s="142" t="s">
        <v>129</v>
      </c>
      <c r="AU403" s="142" t="s">
        <v>90</v>
      </c>
      <c r="AY403" s="16" t="s">
        <v>127</v>
      </c>
      <c r="BE403" s="143">
        <f>IF(N403="základní",J403,0)</f>
        <v>0</v>
      </c>
      <c r="BF403" s="143">
        <f>IF(N403="snížená",J403,0)</f>
        <v>0</v>
      </c>
      <c r="BG403" s="143">
        <f>IF(N403="zákl. přenesená",J403,0)</f>
        <v>0</v>
      </c>
      <c r="BH403" s="143">
        <f>IF(N403="sníž. přenesená",J403,0)</f>
        <v>0</v>
      </c>
      <c r="BI403" s="143">
        <f>IF(N403="nulová",J403,0)</f>
        <v>0</v>
      </c>
      <c r="BJ403" s="16" t="s">
        <v>88</v>
      </c>
      <c r="BK403" s="143">
        <f>ROUND(I403*H403,2)</f>
        <v>0</v>
      </c>
      <c r="BL403" s="16" t="s">
        <v>134</v>
      </c>
      <c r="BM403" s="142" t="s">
        <v>397</v>
      </c>
    </row>
    <row r="404" spans="2:65" s="1" customFormat="1" ht="19.5">
      <c r="B404" s="31"/>
      <c r="D404" s="144" t="s">
        <v>136</v>
      </c>
      <c r="F404" s="145" t="s">
        <v>398</v>
      </c>
      <c r="I404" s="146"/>
      <c r="L404" s="31"/>
      <c r="M404" s="147"/>
      <c r="T404" s="55"/>
      <c r="AT404" s="16" t="s">
        <v>136</v>
      </c>
      <c r="AU404" s="16" t="s">
        <v>90</v>
      </c>
    </row>
    <row r="405" spans="2:65" s="12" customFormat="1" ht="11.25">
      <c r="B405" s="148"/>
      <c r="D405" s="144" t="s">
        <v>138</v>
      </c>
      <c r="E405" s="149" t="s">
        <v>1</v>
      </c>
      <c r="F405" s="150" t="s">
        <v>139</v>
      </c>
      <c r="H405" s="149" t="s">
        <v>1</v>
      </c>
      <c r="I405" s="151"/>
      <c r="L405" s="148"/>
      <c r="M405" s="152"/>
      <c r="T405" s="153"/>
      <c r="AT405" s="149" t="s">
        <v>138</v>
      </c>
      <c r="AU405" s="149" t="s">
        <v>90</v>
      </c>
      <c r="AV405" s="12" t="s">
        <v>88</v>
      </c>
      <c r="AW405" s="12" t="s">
        <v>36</v>
      </c>
      <c r="AX405" s="12" t="s">
        <v>80</v>
      </c>
      <c r="AY405" s="149" t="s">
        <v>127</v>
      </c>
    </row>
    <row r="406" spans="2:65" s="12" customFormat="1" ht="11.25">
      <c r="B406" s="148"/>
      <c r="D406" s="144" t="s">
        <v>138</v>
      </c>
      <c r="E406" s="149" t="s">
        <v>1</v>
      </c>
      <c r="F406" s="150" t="s">
        <v>140</v>
      </c>
      <c r="H406" s="149" t="s">
        <v>1</v>
      </c>
      <c r="I406" s="151"/>
      <c r="L406" s="148"/>
      <c r="M406" s="152"/>
      <c r="T406" s="153"/>
      <c r="AT406" s="149" t="s">
        <v>138</v>
      </c>
      <c r="AU406" s="149" t="s">
        <v>90</v>
      </c>
      <c r="AV406" s="12" t="s">
        <v>88</v>
      </c>
      <c r="AW406" s="12" t="s">
        <v>36</v>
      </c>
      <c r="AX406" s="12" t="s">
        <v>80</v>
      </c>
      <c r="AY406" s="149" t="s">
        <v>127</v>
      </c>
    </row>
    <row r="407" spans="2:65" s="12" customFormat="1" ht="11.25">
      <c r="B407" s="148"/>
      <c r="D407" s="144" t="s">
        <v>138</v>
      </c>
      <c r="E407" s="149" t="s">
        <v>1</v>
      </c>
      <c r="F407" s="150" t="s">
        <v>157</v>
      </c>
      <c r="H407" s="149" t="s">
        <v>1</v>
      </c>
      <c r="I407" s="151"/>
      <c r="L407" s="148"/>
      <c r="M407" s="152"/>
      <c r="T407" s="153"/>
      <c r="AT407" s="149" t="s">
        <v>138</v>
      </c>
      <c r="AU407" s="149" t="s">
        <v>90</v>
      </c>
      <c r="AV407" s="12" t="s">
        <v>88</v>
      </c>
      <c r="AW407" s="12" t="s">
        <v>36</v>
      </c>
      <c r="AX407" s="12" t="s">
        <v>80</v>
      </c>
      <c r="AY407" s="149" t="s">
        <v>127</v>
      </c>
    </row>
    <row r="408" spans="2:65" s="13" customFormat="1" ht="11.25">
      <c r="B408" s="154"/>
      <c r="D408" s="144" t="s">
        <v>138</v>
      </c>
      <c r="E408" s="155" t="s">
        <v>1</v>
      </c>
      <c r="F408" s="156" t="s">
        <v>158</v>
      </c>
      <c r="H408" s="157">
        <v>22.4</v>
      </c>
      <c r="I408" s="158"/>
      <c r="L408" s="154"/>
      <c r="M408" s="159"/>
      <c r="T408" s="160"/>
      <c r="AT408" s="155" t="s">
        <v>138</v>
      </c>
      <c r="AU408" s="155" t="s">
        <v>90</v>
      </c>
      <c r="AV408" s="13" t="s">
        <v>90</v>
      </c>
      <c r="AW408" s="13" t="s">
        <v>36</v>
      </c>
      <c r="AX408" s="13" t="s">
        <v>80</v>
      </c>
      <c r="AY408" s="155" t="s">
        <v>127</v>
      </c>
    </row>
    <row r="409" spans="2:65" s="12" customFormat="1" ht="11.25">
      <c r="B409" s="148"/>
      <c r="D409" s="144" t="s">
        <v>138</v>
      </c>
      <c r="E409" s="149" t="s">
        <v>1</v>
      </c>
      <c r="F409" s="150" t="s">
        <v>143</v>
      </c>
      <c r="H409" s="149" t="s">
        <v>1</v>
      </c>
      <c r="I409" s="151"/>
      <c r="L409" s="148"/>
      <c r="M409" s="152"/>
      <c r="T409" s="153"/>
      <c r="AT409" s="149" t="s">
        <v>138</v>
      </c>
      <c r="AU409" s="149" t="s">
        <v>90</v>
      </c>
      <c r="AV409" s="12" t="s">
        <v>88</v>
      </c>
      <c r="AW409" s="12" t="s">
        <v>36</v>
      </c>
      <c r="AX409" s="12" t="s">
        <v>80</v>
      </c>
      <c r="AY409" s="149" t="s">
        <v>127</v>
      </c>
    </row>
    <row r="410" spans="2:65" s="12" customFormat="1" ht="11.25">
      <c r="B410" s="148"/>
      <c r="D410" s="144" t="s">
        <v>138</v>
      </c>
      <c r="E410" s="149" t="s">
        <v>1</v>
      </c>
      <c r="F410" s="150" t="s">
        <v>159</v>
      </c>
      <c r="H410" s="149" t="s">
        <v>1</v>
      </c>
      <c r="I410" s="151"/>
      <c r="L410" s="148"/>
      <c r="M410" s="152"/>
      <c r="T410" s="153"/>
      <c r="AT410" s="149" t="s">
        <v>138</v>
      </c>
      <c r="AU410" s="149" t="s">
        <v>90</v>
      </c>
      <c r="AV410" s="12" t="s">
        <v>88</v>
      </c>
      <c r="AW410" s="12" t="s">
        <v>36</v>
      </c>
      <c r="AX410" s="12" t="s">
        <v>80</v>
      </c>
      <c r="AY410" s="149" t="s">
        <v>127</v>
      </c>
    </row>
    <row r="411" spans="2:65" s="13" customFormat="1" ht="11.25">
      <c r="B411" s="154"/>
      <c r="D411" s="144" t="s">
        <v>138</v>
      </c>
      <c r="E411" s="155" t="s">
        <v>1</v>
      </c>
      <c r="F411" s="156" t="s">
        <v>160</v>
      </c>
      <c r="H411" s="157">
        <v>21.6</v>
      </c>
      <c r="I411" s="158"/>
      <c r="L411" s="154"/>
      <c r="M411" s="159"/>
      <c r="T411" s="160"/>
      <c r="AT411" s="155" t="s">
        <v>138</v>
      </c>
      <c r="AU411" s="155" t="s">
        <v>90</v>
      </c>
      <c r="AV411" s="13" t="s">
        <v>90</v>
      </c>
      <c r="AW411" s="13" t="s">
        <v>36</v>
      </c>
      <c r="AX411" s="13" t="s">
        <v>80</v>
      </c>
      <c r="AY411" s="155" t="s">
        <v>127</v>
      </c>
    </row>
    <row r="412" spans="2:65" s="14" customFormat="1" ht="11.25">
      <c r="B412" s="161"/>
      <c r="D412" s="144" t="s">
        <v>138</v>
      </c>
      <c r="E412" s="162" t="s">
        <v>1</v>
      </c>
      <c r="F412" s="163" t="s">
        <v>145</v>
      </c>
      <c r="H412" s="164">
        <v>44</v>
      </c>
      <c r="I412" s="165"/>
      <c r="L412" s="161"/>
      <c r="M412" s="166"/>
      <c r="T412" s="167"/>
      <c r="AT412" s="162" t="s">
        <v>138</v>
      </c>
      <c r="AU412" s="162" t="s">
        <v>90</v>
      </c>
      <c r="AV412" s="14" t="s">
        <v>134</v>
      </c>
      <c r="AW412" s="14" t="s">
        <v>36</v>
      </c>
      <c r="AX412" s="14" t="s">
        <v>88</v>
      </c>
      <c r="AY412" s="162" t="s">
        <v>127</v>
      </c>
    </row>
    <row r="413" spans="2:65" s="1" customFormat="1" ht="24.2" customHeight="1">
      <c r="B413" s="31"/>
      <c r="C413" s="131" t="s">
        <v>399</v>
      </c>
      <c r="D413" s="131" t="s">
        <v>129</v>
      </c>
      <c r="E413" s="132" t="s">
        <v>400</v>
      </c>
      <c r="F413" s="133" t="s">
        <v>401</v>
      </c>
      <c r="G413" s="134" t="s">
        <v>132</v>
      </c>
      <c r="H413" s="135">
        <v>71.5</v>
      </c>
      <c r="I413" s="136"/>
      <c r="J413" s="137">
        <f>ROUND(I413*H413,2)</f>
        <v>0</v>
      </c>
      <c r="K413" s="133" t="s">
        <v>133</v>
      </c>
      <c r="L413" s="31"/>
      <c r="M413" s="138" t="s">
        <v>1</v>
      </c>
      <c r="N413" s="139" t="s">
        <v>45</v>
      </c>
      <c r="P413" s="140">
        <f>O413*H413</f>
        <v>0</v>
      </c>
      <c r="Q413" s="140">
        <v>0</v>
      </c>
      <c r="R413" s="140">
        <f>Q413*H413</f>
        <v>0</v>
      </c>
      <c r="S413" s="140">
        <v>0</v>
      </c>
      <c r="T413" s="141">
        <f>S413*H413</f>
        <v>0</v>
      </c>
      <c r="AR413" s="142" t="s">
        <v>134</v>
      </c>
      <c r="AT413" s="142" t="s">
        <v>129</v>
      </c>
      <c r="AU413" s="142" t="s">
        <v>90</v>
      </c>
      <c r="AY413" s="16" t="s">
        <v>127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6" t="s">
        <v>88</v>
      </c>
      <c r="BK413" s="143">
        <f>ROUND(I413*H413,2)</f>
        <v>0</v>
      </c>
      <c r="BL413" s="16" t="s">
        <v>134</v>
      </c>
      <c r="BM413" s="142" t="s">
        <v>402</v>
      </c>
    </row>
    <row r="414" spans="2:65" s="1" customFormat="1" ht="29.25">
      <c r="B414" s="31"/>
      <c r="D414" s="144" t="s">
        <v>136</v>
      </c>
      <c r="F414" s="145" t="s">
        <v>403</v>
      </c>
      <c r="I414" s="146"/>
      <c r="L414" s="31"/>
      <c r="M414" s="147"/>
      <c r="T414" s="55"/>
      <c r="AT414" s="16" t="s">
        <v>136</v>
      </c>
      <c r="AU414" s="16" t="s">
        <v>90</v>
      </c>
    </row>
    <row r="415" spans="2:65" s="12" customFormat="1" ht="11.25">
      <c r="B415" s="148"/>
      <c r="D415" s="144" t="s">
        <v>138</v>
      </c>
      <c r="E415" s="149" t="s">
        <v>1</v>
      </c>
      <c r="F415" s="150" t="s">
        <v>139</v>
      </c>
      <c r="H415" s="149" t="s">
        <v>1</v>
      </c>
      <c r="I415" s="151"/>
      <c r="L415" s="148"/>
      <c r="M415" s="152"/>
      <c r="T415" s="153"/>
      <c r="AT415" s="149" t="s">
        <v>138</v>
      </c>
      <c r="AU415" s="149" t="s">
        <v>90</v>
      </c>
      <c r="AV415" s="12" t="s">
        <v>88</v>
      </c>
      <c r="AW415" s="12" t="s">
        <v>36</v>
      </c>
      <c r="AX415" s="12" t="s">
        <v>80</v>
      </c>
      <c r="AY415" s="149" t="s">
        <v>127</v>
      </c>
    </row>
    <row r="416" spans="2:65" s="12" customFormat="1" ht="11.25">
      <c r="B416" s="148"/>
      <c r="D416" s="144" t="s">
        <v>138</v>
      </c>
      <c r="E416" s="149" t="s">
        <v>1</v>
      </c>
      <c r="F416" s="150" t="s">
        <v>140</v>
      </c>
      <c r="H416" s="149" t="s">
        <v>1</v>
      </c>
      <c r="I416" s="151"/>
      <c r="L416" s="148"/>
      <c r="M416" s="152"/>
      <c r="T416" s="153"/>
      <c r="AT416" s="149" t="s">
        <v>138</v>
      </c>
      <c r="AU416" s="149" t="s">
        <v>90</v>
      </c>
      <c r="AV416" s="12" t="s">
        <v>88</v>
      </c>
      <c r="AW416" s="12" t="s">
        <v>36</v>
      </c>
      <c r="AX416" s="12" t="s">
        <v>80</v>
      </c>
      <c r="AY416" s="149" t="s">
        <v>127</v>
      </c>
    </row>
    <row r="417" spans="2:65" s="12" customFormat="1" ht="11.25">
      <c r="B417" s="148"/>
      <c r="D417" s="144" t="s">
        <v>138</v>
      </c>
      <c r="E417" s="149" t="s">
        <v>1</v>
      </c>
      <c r="F417" s="150" t="s">
        <v>157</v>
      </c>
      <c r="H417" s="149" t="s">
        <v>1</v>
      </c>
      <c r="I417" s="151"/>
      <c r="L417" s="148"/>
      <c r="M417" s="152"/>
      <c r="T417" s="153"/>
      <c r="AT417" s="149" t="s">
        <v>138</v>
      </c>
      <c r="AU417" s="149" t="s">
        <v>90</v>
      </c>
      <c r="AV417" s="12" t="s">
        <v>88</v>
      </c>
      <c r="AW417" s="12" t="s">
        <v>36</v>
      </c>
      <c r="AX417" s="12" t="s">
        <v>80</v>
      </c>
      <c r="AY417" s="149" t="s">
        <v>127</v>
      </c>
    </row>
    <row r="418" spans="2:65" s="13" customFormat="1" ht="11.25">
      <c r="B418" s="154"/>
      <c r="D418" s="144" t="s">
        <v>138</v>
      </c>
      <c r="E418" s="155" t="s">
        <v>1</v>
      </c>
      <c r="F418" s="156" t="s">
        <v>179</v>
      </c>
      <c r="H418" s="157">
        <v>36.4</v>
      </c>
      <c r="I418" s="158"/>
      <c r="L418" s="154"/>
      <c r="M418" s="159"/>
      <c r="T418" s="160"/>
      <c r="AT418" s="155" t="s">
        <v>138</v>
      </c>
      <c r="AU418" s="155" t="s">
        <v>90</v>
      </c>
      <c r="AV418" s="13" t="s">
        <v>90</v>
      </c>
      <c r="AW418" s="13" t="s">
        <v>36</v>
      </c>
      <c r="AX418" s="13" t="s">
        <v>80</v>
      </c>
      <c r="AY418" s="155" t="s">
        <v>127</v>
      </c>
    </row>
    <row r="419" spans="2:65" s="12" customFormat="1" ht="11.25">
      <c r="B419" s="148"/>
      <c r="D419" s="144" t="s">
        <v>138</v>
      </c>
      <c r="E419" s="149" t="s">
        <v>1</v>
      </c>
      <c r="F419" s="150" t="s">
        <v>143</v>
      </c>
      <c r="H419" s="149" t="s">
        <v>1</v>
      </c>
      <c r="I419" s="151"/>
      <c r="L419" s="148"/>
      <c r="M419" s="152"/>
      <c r="T419" s="153"/>
      <c r="AT419" s="149" t="s">
        <v>138</v>
      </c>
      <c r="AU419" s="149" t="s">
        <v>90</v>
      </c>
      <c r="AV419" s="12" t="s">
        <v>88</v>
      </c>
      <c r="AW419" s="12" t="s">
        <v>36</v>
      </c>
      <c r="AX419" s="12" t="s">
        <v>80</v>
      </c>
      <c r="AY419" s="149" t="s">
        <v>127</v>
      </c>
    </row>
    <row r="420" spans="2:65" s="12" customFormat="1" ht="11.25">
      <c r="B420" s="148"/>
      <c r="D420" s="144" t="s">
        <v>138</v>
      </c>
      <c r="E420" s="149" t="s">
        <v>1</v>
      </c>
      <c r="F420" s="150" t="s">
        <v>159</v>
      </c>
      <c r="H420" s="149" t="s">
        <v>1</v>
      </c>
      <c r="I420" s="151"/>
      <c r="L420" s="148"/>
      <c r="M420" s="152"/>
      <c r="T420" s="153"/>
      <c r="AT420" s="149" t="s">
        <v>138</v>
      </c>
      <c r="AU420" s="149" t="s">
        <v>90</v>
      </c>
      <c r="AV420" s="12" t="s">
        <v>88</v>
      </c>
      <c r="AW420" s="12" t="s">
        <v>36</v>
      </c>
      <c r="AX420" s="12" t="s">
        <v>80</v>
      </c>
      <c r="AY420" s="149" t="s">
        <v>127</v>
      </c>
    </row>
    <row r="421" spans="2:65" s="13" customFormat="1" ht="11.25">
      <c r="B421" s="154"/>
      <c r="D421" s="144" t="s">
        <v>138</v>
      </c>
      <c r="E421" s="155" t="s">
        <v>1</v>
      </c>
      <c r="F421" s="156" t="s">
        <v>180</v>
      </c>
      <c r="H421" s="157">
        <v>35.1</v>
      </c>
      <c r="I421" s="158"/>
      <c r="L421" s="154"/>
      <c r="M421" s="159"/>
      <c r="T421" s="160"/>
      <c r="AT421" s="155" t="s">
        <v>138</v>
      </c>
      <c r="AU421" s="155" t="s">
        <v>90</v>
      </c>
      <c r="AV421" s="13" t="s">
        <v>90</v>
      </c>
      <c r="AW421" s="13" t="s">
        <v>36</v>
      </c>
      <c r="AX421" s="13" t="s">
        <v>80</v>
      </c>
      <c r="AY421" s="155" t="s">
        <v>127</v>
      </c>
    </row>
    <row r="422" spans="2:65" s="14" customFormat="1" ht="11.25">
      <c r="B422" s="161"/>
      <c r="D422" s="144" t="s">
        <v>138</v>
      </c>
      <c r="E422" s="162" t="s">
        <v>1</v>
      </c>
      <c r="F422" s="163" t="s">
        <v>145</v>
      </c>
      <c r="H422" s="164">
        <v>71.5</v>
      </c>
      <c r="I422" s="165"/>
      <c r="L422" s="161"/>
      <c r="M422" s="166"/>
      <c r="T422" s="167"/>
      <c r="AT422" s="162" t="s">
        <v>138</v>
      </c>
      <c r="AU422" s="162" t="s">
        <v>90</v>
      </c>
      <c r="AV422" s="14" t="s">
        <v>134</v>
      </c>
      <c r="AW422" s="14" t="s">
        <v>36</v>
      </c>
      <c r="AX422" s="14" t="s">
        <v>88</v>
      </c>
      <c r="AY422" s="162" t="s">
        <v>127</v>
      </c>
    </row>
    <row r="423" spans="2:65" s="1" customFormat="1" ht="24.2" customHeight="1">
      <c r="B423" s="31"/>
      <c r="C423" s="131" t="s">
        <v>404</v>
      </c>
      <c r="D423" s="131" t="s">
        <v>129</v>
      </c>
      <c r="E423" s="132" t="s">
        <v>405</v>
      </c>
      <c r="F423" s="133" t="s">
        <v>406</v>
      </c>
      <c r="G423" s="134" t="s">
        <v>132</v>
      </c>
      <c r="H423" s="135">
        <v>11.25</v>
      </c>
      <c r="I423" s="136"/>
      <c r="J423" s="137">
        <f>ROUND(I423*H423,2)</f>
        <v>0</v>
      </c>
      <c r="K423" s="133" t="s">
        <v>133</v>
      </c>
      <c r="L423" s="31"/>
      <c r="M423" s="138" t="s">
        <v>1</v>
      </c>
      <c r="N423" s="139" t="s">
        <v>45</v>
      </c>
      <c r="P423" s="140">
        <f>O423*H423</f>
        <v>0</v>
      </c>
      <c r="Q423" s="140">
        <v>0</v>
      </c>
      <c r="R423" s="140">
        <f>Q423*H423</f>
        <v>0</v>
      </c>
      <c r="S423" s="140">
        <v>0</v>
      </c>
      <c r="T423" s="141">
        <f>S423*H423</f>
        <v>0</v>
      </c>
      <c r="AR423" s="142" t="s">
        <v>134</v>
      </c>
      <c r="AT423" s="142" t="s">
        <v>129</v>
      </c>
      <c r="AU423" s="142" t="s">
        <v>90</v>
      </c>
      <c r="AY423" s="16" t="s">
        <v>127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6" t="s">
        <v>88</v>
      </c>
      <c r="BK423" s="143">
        <f>ROUND(I423*H423,2)</f>
        <v>0</v>
      </c>
      <c r="BL423" s="16" t="s">
        <v>134</v>
      </c>
      <c r="BM423" s="142" t="s">
        <v>407</v>
      </c>
    </row>
    <row r="424" spans="2:65" s="1" customFormat="1" ht="29.25">
      <c r="B424" s="31"/>
      <c r="D424" s="144" t="s">
        <v>136</v>
      </c>
      <c r="F424" s="145" t="s">
        <v>408</v>
      </c>
      <c r="I424" s="146"/>
      <c r="L424" s="31"/>
      <c r="M424" s="147"/>
      <c r="T424" s="55"/>
      <c r="AT424" s="16" t="s">
        <v>136</v>
      </c>
      <c r="AU424" s="16" t="s">
        <v>90</v>
      </c>
    </row>
    <row r="425" spans="2:65" s="12" customFormat="1" ht="11.25">
      <c r="B425" s="148"/>
      <c r="D425" s="144" t="s">
        <v>138</v>
      </c>
      <c r="E425" s="149" t="s">
        <v>1</v>
      </c>
      <c r="F425" s="150" t="s">
        <v>139</v>
      </c>
      <c r="H425" s="149" t="s">
        <v>1</v>
      </c>
      <c r="I425" s="151"/>
      <c r="L425" s="148"/>
      <c r="M425" s="152"/>
      <c r="T425" s="153"/>
      <c r="AT425" s="149" t="s">
        <v>138</v>
      </c>
      <c r="AU425" s="149" t="s">
        <v>90</v>
      </c>
      <c r="AV425" s="12" t="s">
        <v>88</v>
      </c>
      <c r="AW425" s="12" t="s">
        <v>36</v>
      </c>
      <c r="AX425" s="12" t="s">
        <v>80</v>
      </c>
      <c r="AY425" s="149" t="s">
        <v>127</v>
      </c>
    </row>
    <row r="426" spans="2:65" s="12" customFormat="1" ht="11.25">
      <c r="B426" s="148"/>
      <c r="D426" s="144" t="s">
        <v>138</v>
      </c>
      <c r="E426" s="149" t="s">
        <v>1</v>
      </c>
      <c r="F426" s="150" t="s">
        <v>140</v>
      </c>
      <c r="H426" s="149" t="s">
        <v>1</v>
      </c>
      <c r="I426" s="151"/>
      <c r="L426" s="148"/>
      <c r="M426" s="152"/>
      <c r="T426" s="153"/>
      <c r="AT426" s="149" t="s">
        <v>138</v>
      </c>
      <c r="AU426" s="149" t="s">
        <v>90</v>
      </c>
      <c r="AV426" s="12" t="s">
        <v>88</v>
      </c>
      <c r="AW426" s="12" t="s">
        <v>36</v>
      </c>
      <c r="AX426" s="12" t="s">
        <v>80</v>
      </c>
      <c r="AY426" s="149" t="s">
        <v>127</v>
      </c>
    </row>
    <row r="427" spans="2:65" s="12" customFormat="1" ht="11.25">
      <c r="B427" s="148"/>
      <c r="D427" s="144" t="s">
        <v>138</v>
      </c>
      <c r="E427" s="149" t="s">
        <v>1</v>
      </c>
      <c r="F427" s="150" t="s">
        <v>409</v>
      </c>
      <c r="H427" s="149" t="s">
        <v>1</v>
      </c>
      <c r="I427" s="151"/>
      <c r="L427" s="148"/>
      <c r="M427" s="152"/>
      <c r="T427" s="153"/>
      <c r="AT427" s="149" t="s">
        <v>138</v>
      </c>
      <c r="AU427" s="149" t="s">
        <v>90</v>
      </c>
      <c r="AV427" s="12" t="s">
        <v>88</v>
      </c>
      <c r="AW427" s="12" t="s">
        <v>36</v>
      </c>
      <c r="AX427" s="12" t="s">
        <v>80</v>
      </c>
      <c r="AY427" s="149" t="s">
        <v>127</v>
      </c>
    </row>
    <row r="428" spans="2:65" s="13" customFormat="1" ht="11.25">
      <c r="B428" s="154"/>
      <c r="D428" s="144" t="s">
        <v>138</v>
      </c>
      <c r="E428" s="155" t="s">
        <v>1</v>
      </c>
      <c r="F428" s="156" t="s">
        <v>410</v>
      </c>
      <c r="H428" s="157">
        <v>3.9</v>
      </c>
      <c r="I428" s="158"/>
      <c r="L428" s="154"/>
      <c r="M428" s="159"/>
      <c r="T428" s="160"/>
      <c r="AT428" s="155" t="s">
        <v>138</v>
      </c>
      <c r="AU428" s="155" t="s">
        <v>90</v>
      </c>
      <c r="AV428" s="13" t="s">
        <v>90</v>
      </c>
      <c r="AW428" s="13" t="s">
        <v>36</v>
      </c>
      <c r="AX428" s="13" t="s">
        <v>80</v>
      </c>
      <c r="AY428" s="155" t="s">
        <v>127</v>
      </c>
    </row>
    <row r="429" spans="2:65" s="12" customFormat="1" ht="11.25">
      <c r="B429" s="148"/>
      <c r="D429" s="144" t="s">
        <v>138</v>
      </c>
      <c r="E429" s="149" t="s">
        <v>1</v>
      </c>
      <c r="F429" s="150" t="s">
        <v>140</v>
      </c>
      <c r="H429" s="149" t="s">
        <v>1</v>
      </c>
      <c r="I429" s="151"/>
      <c r="L429" s="148"/>
      <c r="M429" s="152"/>
      <c r="T429" s="153"/>
      <c r="AT429" s="149" t="s">
        <v>138</v>
      </c>
      <c r="AU429" s="149" t="s">
        <v>90</v>
      </c>
      <c r="AV429" s="12" t="s">
        <v>88</v>
      </c>
      <c r="AW429" s="12" t="s">
        <v>36</v>
      </c>
      <c r="AX429" s="12" t="s">
        <v>80</v>
      </c>
      <c r="AY429" s="149" t="s">
        <v>127</v>
      </c>
    </row>
    <row r="430" spans="2:65" s="12" customFormat="1" ht="11.25">
      <c r="B430" s="148"/>
      <c r="D430" s="144" t="s">
        <v>138</v>
      </c>
      <c r="E430" s="149" t="s">
        <v>1</v>
      </c>
      <c r="F430" s="150" t="s">
        <v>141</v>
      </c>
      <c r="H430" s="149" t="s">
        <v>1</v>
      </c>
      <c r="I430" s="151"/>
      <c r="L430" s="148"/>
      <c r="M430" s="152"/>
      <c r="T430" s="153"/>
      <c r="AT430" s="149" t="s">
        <v>138</v>
      </c>
      <c r="AU430" s="149" t="s">
        <v>90</v>
      </c>
      <c r="AV430" s="12" t="s">
        <v>88</v>
      </c>
      <c r="AW430" s="12" t="s">
        <v>36</v>
      </c>
      <c r="AX430" s="12" t="s">
        <v>80</v>
      </c>
      <c r="AY430" s="149" t="s">
        <v>127</v>
      </c>
    </row>
    <row r="431" spans="2:65" s="13" customFormat="1" ht="11.25">
      <c r="B431" s="154"/>
      <c r="D431" s="144" t="s">
        <v>138</v>
      </c>
      <c r="E431" s="155" t="s">
        <v>1</v>
      </c>
      <c r="F431" s="156" t="s">
        <v>411</v>
      </c>
      <c r="H431" s="157">
        <v>6.3</v>
      </c>
      <c r="I431" s="158"/>
      <c r="L431" s="154"/>
      <c r="M431" s="159"/>
      <c r="T431" s="160"/>
      <c r="AT431" s="155" t="s">
        <v>138</v>
      </c>
      <c r="AU431" s="155" t="s">
        <v>90</v>
      </c>
      <c r="AV431" s="13" t="s">
        <v>90</v>
      </c>
      <c r="AW431" s="13" t="s">
        <v>36</v>
      </c>
      <c r="AX431" s="13" t="s">
        <v>80</v>
      </c>
      <c r="AY431" s="155" t="s">
        <v>127</v>
      </c>
    </row>
    <row r="432" spans="2:65" s="12" customFormat="1" ht="11.25">
      <c r="B432" s="148"/>
      <c r="D432" s="144" t="s">
        <v>138</v>
      </c>
      <c r="E432" s="149" t="s">
        <v>1</v>
      </c>
      <c r="F432" s="150" t="s">
        <v>143</v>
      </c>
      <c r="H432" s="149" t="s">
        <v>1</v>
      </c>
      <c r="I432" s="151"/>
      <c r="L432" s="148"/>
      <c r="M432" s="152"/>
      <c r="T432" s="153"/>
      <c r="AT432" s="149" t="s">
        <v>138</v>
      </c>
      <c r="AU432" s="149" t="s">
        <v>90</v>
      </c>
      <c r="AV432" s="12" t="s">
        <v>88</v>
      </c>
      <c r="AW432" s="12" t="s">
        <v>36</v>
      </c>
      <c r="AX432" s="12" t="s">
        <v>80</v>
      </c>
      <c r="AY432" s="149" t="s">
        <v>127</v>
      </c>
    </row>
    <row r="433" spans="2:65" s="12" customFormat="1" ht="11.25">
      <c r="B433" s="148"/>
      <c r="D433" s="144" t="s">
        <v>138</v>
      </c>
      <c r="E433" s="149" t="s">
        <v>1</v>
      </c>
      <c r="F433" s="150" t="s">
        <v>141</v>
      </c>
      <c r="H433" s="149" t="s">
        <v>1</v>
      </c>
      <c r="I433" s="151"/>
      <c r="L433" s="148"/>
      <c r="M433" s="152"/>
      <c r="T433" s="153"/>
      <c r="AT433" s="149" t="s">
        <v>138</v>
      </c>
      <c r="AU433" s="149" t="s">
        <v>90</v>
      </c>
      <c r="AV433" s="12" t="s">
        <v>88</v>
      </c>
      <c r="AW433" s="12" t="s">
        <v>36</v>
      </c>
      <c r="AX433" s="12" t="s">
        <v>80</v>
      </c>
      <c r="AY433" s="149" t="s">
        <v>127</v>
      </c>
    </row>
    <row r="434" spans="2:65" s="13" customFormat="1" ht="11.25">
      <c r="B434" s="154"/>
      <c r="D434" s="144" t="s">
        <v>138</v>
      </c>
      <c r="E434" s="155" t="s">
        <v>1</v>
      </c>
      <c r="F434" s="156" t="s">
        <v>412</v>
      </c>
      <c r="H434" s="157">
        <v>1.05</v>
      </c>
      <c r="I434" s="158"/>
      <c r="L434" s="154"/>
      <c r="M434" s="159"/>
      <c r="T434" s="160"/>
      <c r="AT434" s="155" t="s">
        <v>138</v>
      </c>
      <c r="AU434" s="155" t="s">
        <v>90</v>
      </c>
      <c r="AV434" s="13" t="s">
        <v>90</v>
      </c>
      <c r="AW434" s="13" t="s">
        <v>36</v>
      </c>
      <c r="AX434" s="13" t="s">
        <v>80</v>
      </c>
      <c r="AY434" s="155" t="s">
        <v>127</v>
      </c>
    </row>
    <row r="435" spans="2:65" s="14" customFormat="1" ht="11.25">
      <c r="B435" s="161"/>
      <c r="D435" s="144" t="s">
        <v>138</v>
      </c>
      <c r="E435" s="162" t="s">
        <v>1</v>
      </c>
      <c r="F435" s="163" t="s">
        <v>145</v>
      </c>
      <c r="H435" s="164">
        <v>11.25</v>
      </c>
      <c r="I435" s="165"/>
      <c r="L435" s="161"/>
      <c r="M435" s="166"/>
      <c r="T435" s="167"/>
      <c r="AT435" s="162" t="s">
        <v>138</v>
      </c>
      <c r="AU435" s="162" t="s">
        <v>90</v>
      </c>
      <c r="AV435" s="14" t="s">
        <v>134</v>
      </c>
      <c r="AW435" s="14" t="s">
        <v>36</v>
      </c>
      <c r="AX435" s="14" t="s">
        <v>88</v>
      </c>
      <c r="AY435" s="162" t="s">
        <v>127</v>
      </c>
    </row>
    <row r="436" spans="2:65" s="1" customFormat="1" ht="24.2" customHeight="1">
      <c r="B436" s="31"/>
      <c r="C436" s="131" t="s">
        <v>413</v>
      </c>
      <c r="D436" s="131" t="s">
        <v>129</v>
      </c>
      <c r="E436" s="132" t="s">
        <v>414</v>
      </c>
      <c r="F436" s="133" t="s">
        <v>415</v>
      </c>
      <c r="G436" s="134" t="s">
        <v>132</v>
      </c>
      <c r="H436" s="135">
        <v>57.75</v>
      </c>
      <c r="I436" s="136"/>
      <c r="J436" s="137">
        <f>ROUND(I436*H436,2)</f>
        <v>0</v>
      </c>
      <c r="K436" s="133" t="s">
        <v>133</v>
      </c>
      <c r="L436" s="31"/>
      <c r="M436" s="138" t="s">
        <v>1</v>
      </c>
      <c r="N436" s="139" t="s">
        <v>45</v>
      </c>
      <c r="P436" s="140">
        <f>O436*H436</f>
        <v>0</v>
      </c>
      <c r="Q436" s="140">
        <v>0</v>
      </c>
      <c r="R436" s="140">
        <f>Q436*H436</f>
        <v>0</v>
      </c>
      <c r="S436" s="140">
        <v>0</v>
      </c>
      <c r="T436" s="141">
        <f>S436*H436</f>
        <v>0</v>
      </c>
      <c r="AR436" s="142" t="s">
        <v>134</v>
      </c>
      <c r="AT436" s="142" t="s">
        <v>129</v>
      </c>
      <c r="AU436" s="142" t="s">
        <v>90</v>
      </c>
      <c r="AY436" s="16" t="s">
        <v>127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6" t="s">
        <v>88</v>
      </c>
      <c r="BK436" s="143">
        <f>ROUND(I436*H436,2)</f>
        <v>0</v>
      </c>
      <c r="BL436" s="16" t="s">
        <v>134</v>
      </c>
      <c r="BM436" s="142" t="s">
        <v>416</v>
      </c>
    </row>
    <row r="437" spans="2:65" s="1" customFormat="1" ht="29.25">
      <c r="B437" s="31"/>
      <c r="D437" s="144" t="s">
        <v>136</v>
      </c>
      <c r="F437" s="145" t="s">
        <v>417</v>
      </c>
      <c r="I437" s="146"/>
      <c r="L437" s="31"/>
      <c r="M437" s="147"/>
      <c r="T437" s="55"/>
      <c r="AT437" s="16" t="s">
        <v>136</v>
      </c>
      <c r="AU437" s="16" t="s">
        <v>90</v>
      </c>
    </row>
    <row r="438" spans="2:65" s="12" customFormat="1" ht="11.25">
      <c r="B438" s="148"/>
      <c r="D438" s="144" t="s">
        <v>138</v>
      </c>
      <c r="E438" s="149" t="s">
        <v>1</v>
      </c>
      <c r="F438" s="150" t="s">
        <v>139</v>
      </c>
      <c r="H438" s="149" t="s">
        <v>1</v>
      </c>
      <c r="I438" s="151"/>
      <c r="L438" s="148"/>
      <c r="M438" s="152"/>
      <c r="T438" s="153"/>
      <c r="AT438" s="149" t="s">
        <v>138</v>
      </c>
      <c r="AU438" s="149" t="s">
        <v>90</v>
      </c>
      <c r="AV438" s="12" t="s">
        <v>88</v>
      </c>
      <c r="AW438" s="12" t="s">
        <v>36</v>
      </c>
      <c r="AX438" s="12" t="s">
        <v>80</v>
      </c>
      <c r="AY438" s="149" t="s">
        <v>127</v>
      </c>
    </row>
    <row r="439" spans="2:65" s="12" customFormat="1" ht="11.25">
      <c r="B439" s="148"/>
      <c r="D439" s="144" t="s">
        <v>138</v>
      </c>
      <c r="E439" s="149" t="s">
        <v>1</v>
      </c>
      <c r="F439" s="150" t="s">
        <v>140</v>
      </c>
      <c r="H439" s="149" t="s">
        <v>1</v>
      </c>
      <c r="I439" s="151"/>
      <c r="L439" s="148"/>
      <c r="M439" s="152"/>
      <c r="T439" s="153"/>
      <c r="AT439" s="149" t="s">
        <v>138</v>
      </c>
      <c r="AU439" s="149" t="s">
        <v>90</v>
      </c>
      <c r="AV439" s="12" t="s">
        <v>88</v>
      </c>
      <c r="AW439" s="12" t="s">
        <v>36</v>
      </c>
      <c r="AX439" s="12" t="s">
        <v>80</v>
      </c>
      <c r="AY439" s="149" t="s">
        <v>127</v>
      </c>
    </row>
    <row r="440" spans="2:65" s="12" customFormat="1" ht="11.25">
      <c r="B440" s="148"/>
      <c r="D440" s="144" t="s">
        <v>138</v>
      </c>
      <c r="E440" s="149" t="s">
        <v>1</v>
      </c>
      <c r="F440" s="150" t="s">
        <v>157</v>
      </c>
      <c r="H440" s="149" t="s">
        <v>1</v>
      </c>
      <c r="I440" s="151"/>
      <c r="L440" s="148"/>
      <c r="M440" s="152"/>
      <c r="T440" s="153"/>
      <c r="AT440" s="149" t="s">
        <v>138</v>
      </c>
      <c r="AU440" s="149" t="s">
        <v>90</v>
      </c>
      <c r="AV440" s="12" t="s">
        <v>88</v>
      </c>
      <c r="AW440" s="12" t="s">
        <v>36</v>
      </c>
      <c r="AX440" s="12" t="s">
        <v>80</v>
      </c>
      <c r="AY440" s="149" t="s">
        <v>127</v>
      </c>
    </row>
    <row r="441" spans="2:65" s="13" customFormat="1" ht="11.25">
      <c r="B441" s="154"/>
      <c r="D441" s="144" t="s">
        <v>138</v>
      </c>
      <c r="E441" s="155" t="s">
        <v>1</v>
      </c>
      <c r="F441" s="156" t="s">
        <v>165</v>
      </c>
      <c r="H441" s="157">
        <v>29.4</v>
      </c>
      <c r="I441" s="158"/>
      <c r="L441" s="154"/>
      <c r="M441" s="159"/>
      <c r="T441" s="160"/>
      <c r="AT441" s="155" t="s">
        <v>138</v>
      </c>
      <c r="AU441" s="155" t="s">
        <v>90</v>
      </c>
      <c r="AV441" s="13" t="s">
        <v>90</v>
      </c>
      <c r="AW441" s="13" t="s">
        <v>36</v>
      </c>
      <c r="AX441" s="13" t="s">
        <v>80</v>
      </c>
      <c r="AY441" s="155" t="s">
        <v>127</v>
      </c>
    </row>
    <row r="442" spans="2:65" s="12" customFormat="1" ht="11.25">
      <c r="B442" s="148"/>
      <c r="D442" s="144" t="s">
        <v>138</v>
      </c>
      <c r="E442" s="149" t="s">
        <v>1</v>
      </c>
      <c r="F442" s="150" t="s">
        <v>143</v>
      </c>
      <c r="H442" s="149" t="s">
        <v>1</v>
      </c>
      <c r="I442" s="151"/>
      <c r="L442" s="148"/>
      <c r="M442" s="152"/>
      <c r="T442" s="153"/>
      <c r="AT442" s="149" t="s">
        <v>138</v>
      </c>
      <c r="AU442" s="149" t="s">
        <v>90</v>
      </c>
      <c r="AV442" s="12" t="s">
        <v>88</v>
      </c>
      <c r="AW442" s="12" t="s">
        <v>36</v>
      </c>
      <c r="AX442" s="12" t="s">
        <v>80</v>
      </c>
      <c r="AY442" s="149" t="s">
        <v>127</v>
      </c>
    </row>
    <row r="443" spans="2:65" s="12" customFormat="1" ht="11.25">
      <c r="B443" s="148"/>
      <c r="D443" s="144" t="s">
        <v>138</v>
      </c>
      <c r="E443" s="149" t="s">
        <v>1</v>
      </c>
      <c r="F443" s="150" t="s">
        <v>159</v>
      </c>
      <c r="H443" s="149" t="s">
        <v>1</v>
      </c>
      <c r="I443" s="151"/>
      <c r="L443" s="148"/>
      <c r="M443" s="152"/>
      <c r="T443" s="153"/>
      <c r="AT443" s="149" t="s">
        <v>138</v>
      </c>
      <c r="AU443" s="149" t="s">
        <v>90</v>
      </c>
      <c r="AV443" s="12" t="s">
        <v>88</v>
      </c>
      <c r="AW443" s="12" t="s">
        <v>36</v>
      </c>
      <c r="AX443" s="12" t="s">
        <v>80</v>
      </c>
      <c r="AY443" s="149" t="s">
        <v>127</v>
      </c>
    </row>
    <row r="444" spans="2:65" s="13" customFormat="1" ht="11.25">
      <c r="B444" s="154"/>
      <c r="D444" s="144" t="s">
        <v>138</v>
      </c>
      <c r="E444" s="155" t="s">
        <v>1</v>
      </c>
      <c r="F444" s="156" t="s">
        <v>166</v>
      </c>
      <c r="H444" s="157">
        <v>28.35</v>
      </c>
      <c r="I444" s="158"/>
      <c r="L444" s="154"/>
      <c r="M444" s="159"/>
      <c r="T444" s="160"/>
      <c r="AT444" s="155" t="s">
        <v>138</v>
      </c>
      <c r="AU444" s="155" t="s">
        <v>90</v>
      </c>
      <c r="AV444" s="13" t="s">
        <v>90</v>
      </c>
      <c r="AW444" s="13" t="s">
        <v>36</v>
      </c>
      <c r="AX444" s="13" t="s">
        <v>80</v>
      </c>
      <c r="AY444" s="155" t="s">
        <v>127</v>
      </c>
    </row>
    <row r="445" spans="2:65" s="14" customFormat="1" ht="11.25">
      <c r="B445" s="161"/>
      <c r="D445" s="144" t="s">
        <v>138</v>
      </c>
      <c r="E445" s="162" t="s">
        <v>1</v>
      </c>
      <c r="F445" s="163" t="s">
        <v>145</v>
      </c>
      <c r="H445" s="164">
        <v>57.75</v>
      </c>
      <c r="I445" s="165"/>
      <c r="L445" s="161"/>
      <c r="M445" s="166"/>
      <c r="T445" s="167"/>
      <c r="AT445" s="162" t="s">
        <v>138</v>
      </c>
      <c r="AU445" s="162" t="s">
        <v>90</v>
      </c>
      <c r="AV445" s="14" t="s">
        <v>134</v>
      </c>
      <c r="AW445" s="14" t="s">
        <v>36</v>
      </c>
      <c r="AX445" s="14" t="s">
        <v>88</v>
      </c>
      <c r="AY445" s="162" t="s">
        <v>127</v>
      </c>
    </row>
    <row r="446" spans="2:65" s="1" customFormat="1" ht="24.2" customHeight="1">
      <c r="B446" s="31"/>
      <c r="C446" s="131" t="s">
        <v>418</v>
      </c>
      <c r="D446" s="131" t="s">
        <v>129</v>
      </c>
      <c r="E446" s="132" t="s">
        <v>419</v>
      </c>
      <c r="F446" s="133" t="s">
        <v>420</v>
      </c>
      <c r="G446" s="134" t="s">
        <v>132</v>
      </c>
      <c r="H446" s="135">
        <v>71.5</v>
      </c>
      <c r="I446" s="136"/>
      <c r="J446" s="137">
        <f>ROUND(I446*H446,2)</f>
        <v>0</v>
      </c>
      <c r="K446" s="133" t="s">
        <v>133</v>
      </c>
      <c r="L446" s="31"/>
      <c r="M446" s="138" t="s">
        <v>1</v>
      </c>
      <c r="N446" s="139" t="s">
        <v>45</v>
      </c>
      <c r="P446" s="140">
        <f>O446*H446</f>
        <v>0</v>
      </c>
      <c r="Q446" s="140">
        <v>6.0099999999999997E-3</v>
      </c>
      <c r="R446" s="140">
        <f>Q446*H446</f>
        <v>0.42971499999999996</v>
      </c>
      <c r="S446" s="140">
        <v>0</v>
      </c>
      <c r="T446" s="141">
        <f>S446*H446</f>
        <v>0</v>
      </c>
      <c r="AR446" s="142" t="s">
        <v>134</v>
      </c>
      <c r="AT446" s="142" t="s">
        <v>129</v>
      </c>
      <c r="AU446" s="142" t="s">
        <v>90</v>
      </c>
      <c r="AY446" s="16" t="s">
        <v>127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6" t="s">
        <v>88</v>
      </c>
      <c r="BK446" s="143">
        <f>ROUND(I446*H446,2)</f>
        <v>0</v>
      </c>
      <c r="BL446" s="16" t="s">
        <v>134</v>
      </c>
      <c r="BM446" s="142" t="s">
        <v>421</v>
      </c>
    </row>
    <row r="447" spans="2:65" s="1" customFormat="1" ht="19.5">
      <c r="B447" s="31"/>
      <c r="D447" s="144" t="s">
        <v>136</v>
      </c>
      <c r="F447" s="145" t="s">
        <v>422</v>
      </c>
      <c r="I447" s="146"/>
      <c r="L447" s="31"/>
      <c r="M447" s="147"/>
      <c r="T447" s="55"/>
      <c r="AT447" s="16" t="s">
        <v>136</v>
      </c>
      <c r="AU447" s="16" t="s">
        <v>90</v>
      </c>
    </row>
    <row r="448" spans="2:65" s="12" customFormat="1" ht="11.25">
      <c r="B448" s="148"/>
      <c r="D448" s="144" t="s">
        <v>138</v>
      </c>
      <c r="E448" s="149" t="s">
        <v>1</v>
      </c>
      <c r="F448" s="150" t="s">
        <v>139</v>
      </c>
      <c r="H448" s="149" t="s">
        <v>1</v>
      </c>
      <c r="I448" s="151"/>
      <c r="L448" s="148"/>
      <c r="M448" s="152"/>
      <c r="T448" s="153"/>
      <c r="AT448" s="149" t="s">
        <v>138</v>
      </c>
      <c r="AU448" s="149" t="s">
        <v>90</v>
      </c>
      <c r="AV448" s="12" t="s">
        <v>88</v>
      </c>
      <c r="AW448" s="12" t="s">
        <v>36</v>
      </c>
      <c r="AX448" s="12" t="s">
        <v>80</v>
      </c>
      <c r="AY448" s="149" t="s">
        <v>127</v>
      </c>
    </row>
    <row r="449" spans="2:65" s="12" customFormat="1" ht="11.25">
      <c r="B449" s="148"/>
      <c r="D449" s="144" t="s">
        <v>138</v>
      </c>
      <c r="E449" s="149" t="s">
        <v>1</v>
      </c>
      <c r="F449" s="150" t="s">
        <v>140</v>
      </c>
      <c r="H449" s="149" t="s">
        <v>1</v>
      </c>
      <c r="I449" s="151"/>
      <c r="L449" s="148"/>
      <c r="M449" s="152"/>
      <c r="T449" s="153"/>
      <c r="AT449" s="149" t="s">
        <v>138</v>
      </c>
      <c r="AU449" s="149" t="s">
        <v>90</v>
      </c>
      <c r="AV449" s="12" t="s">
        <v>88</v>
      </c>
      <c r="AW449" s="12" t="s">
        <v>36</v>
      </c>
      <c r="AX449" s="12" t="s">
        <v>80</v>
      </c>
      <c r="AY449" s="149" t="s">
        <v>127</v>
      </c>
    </row>
    <row r="450" spans="2:65" s="12" customFormat="1" ht="11.25">
      <c r="B450" s="148"/>
      <c r="D450" s="144" t="s">
        <v>138</v>
      </c>
      <c r="E450" s="149" t="s">
        <v>1</v>
      </c>
      <c r="F450" s="150" t="s">
        <v>157</v>
      </c>
      <c r="H450" s="149" t="s">
        <v>1</v>
      </c>
      <c r="I450" s="151"/>
      <c r="L450" s="148"/>
      <c r="M450" s="152"/>
      <c r="T450" s="153"/>
      <c r="AT450" s="149" t="s">
        <v>138</v>
      </c>
      <c r="AU450" s="149" t="s">
        <v>90</v>
      </c>
      <c r="AV450" s="12" t="s">
        <v>88</v>
      </c>
      <c r="AW450" s="12" t="s">
        <v>36</v>
      </c>
      <c r="AX450" s="12" t="s">
        <v>80</v>
      </c>
      <c r="AY450" s="149" t="s">
        <v>127</v>
      </c>
    </row>
    <row r="451" spans="2:65" s="13" customFormat="1" ht="11.25">
      <c r="B451" s="154"/>
      <c r="D451" s="144" t="s">
        <v>138</v>
      </c>
      <c r="E451" s="155" t="s">
        <v>1</v>
      </c>
      <c r="F451" s="156" t="s">
        <v>179</v>
      </c>
      <c r="H451" s="157">
        <v>36.4</v>
      </c>
      <c r="I451" s="158"/>
      <c r="L451" s="154"/>
      <c r="M451" s="159"/>
      <c r="T451" s="160"/>
      <c r="AT451" s="155" t="s">
        <v>138</v>
      </c>
      <c r="AU451" s="155" t="s">
        <v>90</v>
      </c>
      <c r="AV451" s="13" t="s">
        <v>90</v>
      </c>
      <c r="AW451" s="13" t="s">
        <v>36</v>
      </c>
      <c r="AX451" s="13" t="s">
        <v>80</v>
      </c>
      <c r="AY451" s="155" t="s">
        <v>127</v>
      </c>
    </row>
    <row r="452" spans="2:65" s="12" customFormat="1" ht="11.25">
      <c r="B452" s="148"/>
      <c r="D452" s="144" t="s">
        <v>138</v>
      </c>
      <c r="E452" s="149" t="s">
        <v>1</v>
      </c>
      <c r="F452" s="150" t="s">
        <v>143</v>
      </c>
      <c r="H452" s="149" t="s">
        <v>1</v>
      </c>
      <c r="I452" s="151"/>
      <c r="L452" s="148"/>
      <c r="M452" s="152"/>
      <c r="T452" s="153"/>
      <c r="AT452" s="149" t="s">
        <v>138</v>
      </c>
      <c r="AU452" s="149" t="s">
        <v>90</v>
      </c>
      <c r="AV452" s="12" t="s">
        <v>88</v>
      </c>
      <c r="AW452" s="12" t="s">
        <v>36</v>
      </c>
      <c r="AX452" s="12" t="s">
        <v>80</v>
      </c>
      <c r="AY452" s="149" t="s">
        <v>127</v>
      </c>
    </row>
    <row r="453" spans="2:65" s="12" customFormat="1" ht="11.25">
      <c r="B453" s="148"/>
      <c r="D453" s="144" t="s">
        <v>138</v>
      </c>
      <c r="E453" s="149" t="s">
        <v>1</v>
      </c>
      <c r="F453" s="150" t="s">
        <v>159</v>
      </c>
      <c r="H453" s="149" t="s">
        <v>1</v>
      </c>
      <c r="I453" s="151"/>
      <c r="L453" s="148"/>
      <c r="M453" s="152"/>
      <c r="T453" s="153"/>
      <c r="AT453" s="149" t="s">
        <v>138</v>
      </c>
      <c r="AU453" s="149" t="s">
        <v>90</v>
      </c>
      <c r="AV453" s="12" t="s">
        <v>88</v>
      </c>
      <c r="AW453" s="12" t="s">
        <v>36</v>
      </c>
      <c r="AX453" s="12" t="s">
        <v>80</v>
      </c>
      <c r="AY453" s="149" t="s">
        <v>127</v>
      </c>
    </row>
    <row r="454" spans="2:65" s="13" customFormat="1" ht="11.25">
      <c r="B454" s="154"/>
      <c r="D454" s="144" t="s">
        <v>138</v>
      </c>
      <c r="E454" s="155" t="s">
        <v>1</v>
      </c>
      <c r="F454" s="156" t="s">
        <v>180</v>
      </c>
      <c r="H454" s="157">
        <v>35.1</v>
      </c>
      <c r="I454" s="158"/>
      <c r="L454" s="154"/>
      <c r="M454" s="159"/>
      <c r="T454" s="160"/>
      <c r="AT454" s="155" t="s">
        <v>138</v>
      </c>
      <c r="AU454" s="155" t="s">
        <v>90</v>
      </c>
      <c r="AV454" s="13" t="s">
        <v>90</v>
      </c>
      <c r="AW454" s="13" t="s">
        <v>36</v>
      </c>
      <c r="AX454" s="13" t="s">
        <v>80</v>
      </c>
      <c r="AY454" s="155" t="s">
        <v>127</v>
      </c>
    </row>
    <row r="455" spans="2:65" s="14" customFormat="1" ht="11.25">
      <c r="B455" s="161"/>
      <c r="D455" s="144" t="s">
        <v>138</v>
      </c>
      <c r="E455" s="162" t="s">
        <v>1</v>
      </c>
      <c r="F455" s="163" t="s">
        <v>145</v>
      </c>
      <c r="H455" s="164">
        <v>71.5</v>
      </c>
      <c r="I455" s="165"/>
      <c r="L455" s="161"/>
      <c r="M455" s="166"/>
      <c r="T455" s="167"/>
      <c r="AT455" s="162" t="s">
        <v>138</v>
      </c>
      <c r="AU455" s="162" t="s">
        <v>90</v>
      </c>
      <c r="AV455" s="14" t="s">
        <v>134</v>
      </c>
      <c r="AW455" s="14" t="s">
        <v>36</v>
      </c>
      <c r="AX455" s="14" t="s">
        <v>88</v>
      </c>
      <c r="AY455" s="162" t="s">
        <v>127</v>
      </c>
    </row>
    <row r="456" spans="2:65" s="1" customFormat="1" ht="24.2" customHeight="1">
      <c r="B456" s="31"/>
      <c r="C456" s="131" t="s">
        <v>423</v>
      </c>
      <c r="D456" s="131" t="s">
        <v>129</v>
      </c>
      <c r="E456" s="132" t="s">
        <v>424</v>
      </c>
      <c r="F456" s="133" t="s">
        <v>425</v>
      </c>
      <c r="G456" s="134" t="s">
        <v>132</v>
      </c>
      <c r="H456" s="135">
        <v>82.5</v>
      </c>
      <c r="I456" s="136"/>
      <c r="J456" s="137">
        <f>ROUND(I456*H456,2)</f>
        <v>0</v>
      </c>
      <c r="K456" s="133" t="s">
        <v>133</v>
      </c>
      <c r="L456" s="31"/>
      <c r="M456" s="138" t="s">
        <v>1</v>
      </c>
      <c r="N456" s="139" t="s">
        <v>45</v>
      </c>
      <c r="P456" s="140">
        <f>O456*H456</f>
        <v>0</v>
      </c>
      <c r="Q456" s="140">
        <v>0</v>
      </c>
      <c r="R456" s="140">
        <f>Q456*H456</f>
        <v>0</v>
      </c>
      <c r="S456" s="140">
        <v>0</v>
      </c>
      <c r="T456" s="141">
        <f>S456*H456</f>
        <v>0</v>
      </c>
      <c r="AR456" s="142" t="s">
        <v>134</v>
      </c>
      <c r="AT456" s="142" t="s">
        <v>129</v>
      </c>
      <c r="AU456" s="142" t="s">
        <v>90</v>
      </c>
      <c r="AY456" s="16" t="s">
        <v>127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88</v>
      </c>
      <c r="BK456" s="143">
        <f>ROUND(I456*H456,2)</f>
        <v>0</v>
      </c>
      <c r="BL456" s="16" t="s">
        <v>134</v>
      </c>
      <c r="BM456" s="142" t="s">
        <v>426</v>
      </c>
    </row>
    <row r="457" spans="2:65" s="1" customFormat="1" ht="19.5">
      <c r="B457" s="31"/>
      <c r="D457" s="144" t="s">
        <v>136</v>
      </c>
      <c r="F457" s="145" t="s">
        <v>427</v>
      </c>
      <c r="I457" s="146"/>
      <c r="L457" s="31"/>
      <c r="M457" s="147"/>
      <c r="T457" s="55"/>
      <c r="AT457" s="16" t="s">
        <v>136</v>
      </c>
      <c r="AU457" s="16" t="s">
        <v>90</v>
      </c>
    </row>
    <row r="458" spans="2:65" s="12" customFormat="1" ht="11.25">
      <c r="B458" s="148"/>
      <c r="D458" s="144" t="s">
        <v>138</v>
      </c>
      <c r="E458" s="149" t="s">
        <v>1</v>
      </c>
      <c r="F458" s="150" t="s">
        <v>139</v>
      </c>
      <c r="H458" s="149" t="s">
        <v>1</v>
      </c>
      <c r="I458" s="151"/>
      <c r="L458" s="148"/>
      <c r="M458" s="152"/>
      <c r="T458" s="153"/>
      <c r="AT458" s="149" t="s">
        <v>138</v>
      </c>
      <c r="AU458" s="149" t="s">
        <v>90</v>
      </c>
      <c r="AV458" s="12" t="s">
        <v>88</v>
      </c>
      <c r="AW458" s="12" t="s">
        <v>36</v>
      </c>
      <c r="AX458" s="12" t="s">
        <v>80</v>
      </c>
      <c r="AY458" s="149" t="s">
        <v>127</v>
      </c>
    </row>
    <row r="459" spans="2:65" s="12" customFormat="1" ht="11.25">
      <c r="B459" s="148"/>
      <c r="D459" s="144" t="s">
        <v>138</v>
      </c>
      <c r="E459" s="149" t="s">
        <v>1</v>
      </c>
      <c r="F459" s="150" t="s">
        <v>140</v>
      </c>
      <c r="H459" s="149" t="s">
        <v>1</v>
      </c>
      <c r="I459" s="151"/>
      <c r="L459" s="148"/>
      <c r="M459" s="152"/>
      <c r="T459" s="153"/>
      <c r="AT459" s="149" t="s">
        <v>138</v>
      </c>
      <c r="AU459" s="149" t="s">
        <v>90</v>
      </c>
      <c r="AV459" s="12" t="s">
        <v>88</v>
      </c>
      <c r="AW459" s="12" t="s">
        <v>36</v>
      </c>
      <c r="AX459" s="12" t="s">
        <v>80</v>
      </c>
      <c r="AY459" s="149" t="s">
        <v>127</v>
      </c>
    </row>
    <row r="460" spans="2:65" s="12" customFormat="1" ht="11.25">
      <c r="B460" s="148"/>
      <c r="D460" s="144" t="s">
        <v>138</v>
      </c>
      <c r="E460" s="149" t="s">
        <v>1</v>
      </c>
      <c r="F460" s="150" t="s">
        <v>157</v>
      </c>
      <c r="H460" s="149" t="s">
        <v>1</v>
      </c>
      <c r="I460" s="151"/>
      <c r="L460" s="148"/>
      <c r="M460" s="152"/>
      <c r="T460" s="153"/>
      <c r="AT460" s="149" t="s">
        <v>138</v>
      </c>
      <c r="AU460" s="149" t="s">
        <v>90</v>
      </c>
      <c r="AV460" s="12" t="s">
        <v>88</v>
      </c>
      <c r="AW460" s="12" t="s">
        <v>36</v>
      </c>
      <c r="AX460" s="12" t="s">
        <v>80</v>
      </c>
      <c r="AY460" s="149" t="s">
        <v>127</v>
      </c>
    </row>
    <row r="461" spans="2:65" s="13" customFormat="1" ht="11.25">
      <c r="B461" s="154"/>
      <c r="D461" s="144" t="s">
        <v>138</v>
      </c>
      <c r="E461" s="155" t="s">
        <v>1</v>
      </c>
      <c r="F461" s="156" t="s">
        <v>172</v>
      </c>
      <c r="H461" s="157">
        <v>42</v>
      </c>
      <c r="I461" s="158"/>
      <c r="L461" s="154"/>
      <c r="M461" s="159"/>
      <c r="T461" s="160"/>
      <c r="AT461" s="155" t="s">
        <v>138</v>
      </c>
      <c r="AU461" s="155" t="s">
        <v>90</v>
      </c>
      <c r="AV461" s="13" t="s">
        <v>90</v>
      </c>
      <c r="AW461" s="13" t="s">
        <v>36</v>
      </c>
      <c r="AX461" s="13" t="s">
        <v>80</v>
      </c>
      <c r="AY461" s="155" t="s">
        <v>127</v>
      </c>
    </row>
    <row r="462" spans="2:65" s="12" customFormat="1" ht="11.25">
      <c r="B462" s="148"/>
      <c r="D462" s="144" t="s">
        <v>138</v>
      </c>
      <c r="E462" s="149" t="s">
        <v>1</v>
      </c>
      <c r="F462" s="150" t="s">
        <v>143</v>
      </c>
      <c r="H462" s="149" t="s">
        <v>1</v>
      </c>
      <c r="I462" s="151"/>
      <c r="L462" s="148"/>
      <c r="M462" s="152"/>
      <c r="T462" s="153"/>
      <c r="AT462" s="149" t="s">
        <v>138</v>
      </c>
      <c r="AU462" s="149" t="s">
        <v>90</v>
      </c>
      <c r="AV462" s="12" t="s">
        <v>88</v>
      </c>
      <c r="AW462" s="12" t="s">
        <v>36</v>
      </c>
      <c r="AX462" s="12" t="s">
        <v>80</v>
      </c>
      <c r="AY462" s="149" t="s">
        <v>127</v>
      </c>
    </row>
    <row r="463" spans="2:65" s="12" customFormat="1" ht="11.25">
      <c r="B463" s="148"/>
      <c r="D463" s="144" t="s">
        <v>138</v>
      </c>
      <c r="E463" s="149" t="s">
        <v>1</v>
      </c>
      <c r="F463" s="150" t="s">
        <v>159</v>
      </c>
      <c r="H463" s="149" t="s">
        <v>1</v>
      </c>
      <c r="I463" s="151"/>
      <c r="L463" s="148"/>
      <c r="M463" s="152"/>
      <c r="T463" s="153"/>
      <c r="AT463" s="149" t="s">
        <v>138</v>
      </c>
      <c r="AU463" s="149" t="s">
        <v>90</v>
      </c>
      <c r="AV463" s="12" t="s">
        <v>88</v>
      </c>
      <c r="AW463" s="12" t="s">
        <v>36</v>
      </c>
      <c r="AX463" s="12" t="s">
        <v>80</v>
      </c>
      <c r="AY463" s="149" t="s">
        <v>127</v>
      </c>
    </row>
    <row r="464" spans="2:65" s="13" customFormat="1" ht="11.25">
      <c r="B464" s="154"/>
      <c r="D464" s="144" t="s">
        <v>138</v>
      </c>
      <c r="E464" s="155" t="s">
        <v>1</v>
      </c>
      <c r="F464" s="156" t="s">
        <v>173</v>
      </c>
      <c r="H464" s="157">
        <v>40.5</v>
      </c>
      <c r="I464" s="158"/>
      <c r="L464" s="154"/>
      <c r="M464" s="159"/>
      <c r="T464" s="160"/>
      <c r="AT464" s="155" t="s">
        <v>138</v>
      </c>
      <c r="AU464" s="155" t="s">
        <v>90</v>
      </c>
      <c r="AV464" s="13" t="s">
        <v>90</v>
      </c>
      <c r="AW464" s="13" t="s">
        <v>36</v>
      </c>
      <c r="AX464" s="13" t="s">
        <v>80</v>
      </c>
      <c r="AY464" s="155" t="s">
        <v>127</v>
      </c>
    </row>
    <row r="465" spans="2:65" s="14" customFormat="1" ht="11.25">
      <c r="B465" s="161"/>
      <c r="D465" s="144" t="s">
        <v>138</v>
      </c>
      <c r="E465" s="162" t="s">
        <v>1</v>
      </c>
      <c r="F465" s="163" t="s">
        <v>145</v>
      </c>
      <c r="H465" s="164">
        <v>82.5</v>
      </c>
      <c r="I465" s="165"/>
      <c r="L465" s="161"/>
      <c r="M465" s="166"/>
      <c r="T465" s="167"/>
      <c r="AT465" s="162" t="s">
        <v>138</v>
      </c>
      <c r="AU465" s="162" t="s">
        <v>90</v>
      </c>
      <c r="AV465" s="14" t="s">
        <v>134</v>
      </c>
      <c r="AW465" s="14" t="s">
        <v>36</v>
      </c>
      <c r="AX465" s="14" t="s">
        <v>88</v>
      </c>
      <c r="AY465" s="162" t="s">
        <v>127</v>
      </c>
    </row>
    <row r="466" spans="2:65" s="1" customFormat="1" ht="24.2" customHeight="1">
      <c r="B466" s="31"/>
      <c r="C466" s="131" t="s">
        <v>428</v>
      </c>
      <c r="D466" s="131" t="s">
        <v>129</v>
      </c>
      <c r="E466" s="132" t="s">
        <v>429</v>
      </c>
      <c r="F466" s="133" t="s">
        <v>430</v>
      </c>
      <c r="G466" s="134" t="s">
        <v>132</v>
      </c>
      <c r="H466" s="135">
        <v>82.5</v>
      </c>
      <c r="I466" s="136"/>
      <c r="J466" s="137">
        <f>ROUND(I466*H466,2)</f>
        <v>0</v>
      </c>
      <c r="K466" s="133" t="s">
        <v>133</v>
      </c>
      <c r="L466" s="31"/>
      <c r="M466" s="138" t="s">
        <v>1</v>
      </c>
      <c r="N466" s="139" t="s">
        <v>45</v>
      </c>
      <c r="P466" s="140">
        <f>O466*H466</f>
        <v>0</v>
      </c>
      <c r="Q466" s="140">
        <v>0</v>
      </c>
      <c r="R466" s="140">
        <f>Q466*H466</f>
        <v>0</v>
      </c>
      <c r="S466" s="140">
        <v>0</v>
      </c>
      <c r="T466" s="141">
        <f>S466*H466</f>
        <v>0</v>
      </c>
      <c r="AR466" s="142" t="s">
        <v>134</v>
      </c>
      <c r="AT466" s="142" t="s">
        <v>129</v>
      </c>
      <c r="AU466" s="142" t="s">
        <v>90</v>
      </c>
      <c r="AY466" s="16" t="s">
        <v>127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6" t="s">
        <v>88</v>
      </c>
      <c r="BK466" s="143">
        <f>ROUND(I466*H466,2)</f>
        <v>0</v>
      </c>
      <c r="BL466" s="16" t="s">
        <v>134</v>
      </c>
      <c r="BM466" s="142" t="s">
        <v>431</v>
      </c>
    </row>
    <row r="467" spans="2:65" s="1" customFormat="1" ht="29.25">
      <c r="B467" s="31"/>
      <c r="D467" s="144" t="s">
        <v>136</v>
      </c>
      <c r="F467" s="145" t="s">
        <v>432</v>
      </c>
      <c r="I467" s="146"/>
      <c r="L467" s="31"/>
      <c r="M467" s="147"/>
      <c r="T467" s="55"/>
      <c r="AT467" s="16" t="s">
        <v>136</v>
      </c>
      <c r="AU467" s="16" t="s">
        <v>90</v>
      </c>
    </row>
    <row r="468" spans="2:65" s="12" customFormat="1" ht="11.25">
      <c r="B468" s="148"/>
      <c r="D468" s="144" t="s">
        <v>138</v>
      </c>
      <c r="E468" s="149" t="s">
        <v>1</v>
      </c>
      <c r="F468" s="150" t="s">
        <v>139</v>
      </c>
      <c r="H468" s="149" t="s">
        <v>1</v>
      </c>
      <c r="I468" s="151"/>
      <c r="L468" s="148"/>
      <c r="M468" s="152"/>
      <c r="T468" s="153"/>
      <c r="AT468" s="149" t="s">
        <v>138</v>
      </c>
      <c r="AU468" s="149" t="s">
        <v>90</v>
      </c>
      <c r="AV468" s="12" t="s">
        <v>88</v>
      </c>
      <c r="AW468" s="12" t="s">
        <v>36</v>
      </c>
      <c r="AX468" s="12" t="s">
        <v>80</v>
      </c>
      <c r="AY468" s="149" t="s">
        <v>127</v>
      </c>
    </row>
    <row r="469" spans="2:65" s="12" customFormat="1" ht="11.25">
      <c r="B469" s="148"/>
      <c r="D469" s="144" t="s">
        <v>138</v>
      </c>
      <c r="E469" s="149" t="s">
        <v>1</v>
      </c>
      <c r="F469" s="150" t="s">
        <v>140</v>
      </c>
      <c r="H469" s="149" t="s">
        <v>1</v>
      </c>
      <c r="I469" s="151"/>
      <c r="L469" s="148"/>
      <c r="M469" s="152"/>
      <c r="T469" s="153"/>
      <c r="AT469" s="149" t="s">
        <v>138</v>
      </c>
      <c r="AU469" s="149" t="s">
        <v>90</v>
      </c>
      <c r="AV469" s="12" t="s">
        <v>88</v>
      </c>
      <c r="AW469" s="12" t="s">
        <v>36</v>
      </c>
      <c r="AX469" s="12" t="s">
        <v>80</v>
      </c>
      <c r="AY469" s="149" t="s">
        <v>127</v>
      </c>
    </row>
    <row r="470" spans="2:65" s="12" customFormat="1" ht="11.25">
      <c r="B470" s="148"/>
      <c r="D470" s="144" t="s">
        <v>138</v>
      </c>
      <c r="E470" s="149" t="s">
        <v>1</v>
      </c>
      <c r="F470" s="150" t="s">
        <v>157</v>
      </c>
      <c r="H470" s="149" t="s">
        <v>1</v>
      </c>
      <c r="I470" s="151"/>
      <c r="L470" s="148"/>
      <c r="M470" s="152"/>
      <c r="T470" s="153"/>
      <c r="AT470" s="149" t="s">
        <v>138</v>
      </c>
      <c r="AU470" s="149" t="s">
        <v>90</v>
      </c>
      <c r="AV470" s="12" t="s">
        <v>88</v>
      </c>
      <c r="AW470" s="12" t="s">
        <v>36</v>
      </c>
      <c r="AX470" s="12" t="s">
        <v>80</v>
      </c>
      <c r="AY470" s="149" t="s">
        <v>127</v>
      </c>
    </row>
    <row r="471" spans="2:65" s="13" customFormat="1" ht="11.25">
      <c r="B471" s="154"/>
      <c r="D471" s="144" t="s">
        <v>138</v>
      </c>
      <c r="E471" s="155" t="s">
        <v>1</v>
      </c>
      <c r="F471" s="156" t="s">
        <v>172</v>
      </c>
      <c r="H471" s="157">
        <v>42</v>
      </c>
      <c r="I471" s="158"/>
      <c r="L471" s="154"/>
      <c r="M471" s="159"/>
      <c r="T471" s="160"/>
      <c r="AT471" s="155" t="s">
        <v>138</v>
      </c>
      <c r="AU471" s="155" t="s">
        <v>90</v>
      </c>
      <c r="AV471" s="13" t="s">
        <v>90</v>
      </c>
      <c r="AW471" s="13" t="s">
        <v>36</v>
      </c>
      <c r="AX471" s="13" t="s">
        <v>80</v>
      </c>
      <c r="AY471" s="155" t="s">
        <v>127</v>
      </c>
    </row>
    <row r="472" spans="2:65" s="12" customFormat="1" ht="11.25">
      <c r="B472" s="148"/>
      <c r="D472" s="144" t="s">
        <v>138</v>
      </c>
      <c r="E472" s="149" t="s">
        <v>1</v>
      </c>
      <c r="F472" s="150" t="s">
        <v>143</v>
      </c>
      <c r="H472" s="149" t="s">
        <v>1</v>
      </c>
      <c r="I472" s="151"/>
      <c r="L472" s="148"/>
      <c r="M472" s="152"/>
      <c r="T472" s="153"/>
      <c r="AT472" s="149" t="s">
        <v>138</v>
      </c>
      <c r="AU472" s="149" t="s">
        <v>90</v>
      </c>
      <c r="AV472" s="12" t="s">
        <v>88</v>
      </c>
      <c r="AW472" s="12" t="s">
        <v>36</v>
      </c>
      <c r="AX472" s="12" t="s">
        <v>80</v>
      </c>
      <c r="AY472" s="149" t="s">
        <v>127</v>
      </c>
    </row>
    <row r="473" spans="2:65" s="12" customFormat="1" ht="11.25">
      <c r="B473" s="148"/>
      <c r="D473" s="144" t="s">
        <v>138</v>
      </c>
      <c r="E473" s="149" t="s">
        <v>1</v>
      </c>
      <c r="F473" s="150" t="s">
        <v>159</v>
      </c>
      <c r="H473" s="149" t="s">
        <v>1</v>
      </c>
      <c r="I473" s="151"/>
      <c r="L473" s="148"/>
      <c r="M473" s="152"/>
      <c r="T473" s="153"/>
      <c r="AT473" s="149" t="s">
        <v>138</v>
      </c>
      <c r="AU473" s="149" t="s">
        <v>90</v>
      </c>
      <c r="AV473" s="12" t="s">
        <v>88</v>
      </c>
      <c r="AW473" s="12" t="s">
        <v>36</v>
      </c>
      <c r="AX473" s="12" t="s">
        <v>80</v>
      </c>
      <c r="AY473" s="149" t="s">
        <v>127</v>
      </c>
    </row>
    <row r="474" spans="2:65" s="13" customFormat="1" ht="11.25">
      <c r="B474" s="154"/>
      <c r="D474" s="144" t="s">
        <v>138</v>
      </c>
      <c r="E474" s="155" t="s">
        <v>1</v>
      </c>
      <c r="F474" s="156" t="s">
        <v>173</v>
      </c>
      <c r="H474" s="157">
        <v>40.5</v>
      </c>
      <c r="I474" s="158"/>
      <c r="L474" s="154"/>
      <c r="M474" s="159"/>
      <c r="T474" s="160"/>
      <c r="AT474" s="155" t="s">
        <v>138</v>
      </c>
      <c r="AU474" s="155" t="s">
        <v>90</v>
      </c>
      <c r="AV474" s="13" t="s">
        <v>90</v>
      </c>
      <c r="AW474" s="13" t="s">
        <v>36</v>
      </c>
      <c r="AX474" s="13" t="s">
        <v>80</v>
      </c>
      <c r="AY474" s="155" t="s">
        <v>127</v>
      </c>
    </row>
    <row r="475" spans="2:65" s="14" customFormat="1" ht="11.25">
      <c r="B475" s="161"/>
      <c r="D475" s="144" t="s">
        <v>138</v>
      </c>
      <c r="E475" s="162" t="s">
        <v>1</v>
      </c>
      <c r="F475" s="163" t="s">
        <v>145</v>
      </c>
      <c r="H475" s="164">
        <v>82.5</v>
      </c>
      <c r="I475" s="165"/>
      <c r="L475" s="161"/>
      <c r="M475" s="166"/>
      <c r="T475" s="167"/>
      <c r="AT475" s="162" t="s">
        <v>138</v>
      </c>
      <c r="AU475" s="162" t="s">
        <v>90</v>
      </c>
      <c r="AV475" s="14" t="s">
        <v>134</v>
      </c>
      <c r="AW475" s="14" t="s">
        <v>36</v>
      </c>
      <c r="AX475" s="14" t="s">
        <v>88</v>
      </c>
      <c r="AY475" s="162" t="s">
        <v>127</v>
      </c>
    </row>
    <row r="476" spans="2:65" s="1" customFormat="1" ht="33" customHeight="1">
      <c r="B476" s="31"/>
      <c r="C476" s="131" t="s">
        <v>433</v>
      </c>
      <c r="D476" s="131" t="s">
        <v>129</v>
      </c>
      <c r="E476" s="132" t="s">
        <v>434</v>
      </c>
      <c r="F476" s="133" t="s">
        <v>435</v>
      </c>
      <c r="G476" s="134" t="s">
        <v>132</v>
      </c>
      <c r="H476" s="135">
        <v>10.5</v>
      </c>
      <c r="I476" s="136"/>
      <c r="J476" s="137">
        <f>ROUND(I476*H476,2)</f>
        <v>0</v>
      </c>
      <c r="K476" s="133" t="s">
        <v>133</v>
      </c>
      <c r="L476" s="31"/>
      <c r="M476" s="138" t="s">
        <v>1</v>
      </c>
      <c r="N476" s="139" t="s">
        <v>45</v>
      </c>
      <c r="P476" s="140">
        <f>O476*H476</f>
        <v>0</v>
      </c>
      <c r="Q476" s="140">
        <v>9.0620000000000006E-2</v>
      </c>
      <c r="R476" s="140">
        <f>Q476*H476</f>
        <v>0.95151000000000008</v>
      </c>
      <c r="S476" s="140">
        <v>0</v>
      </c>
      <c r="T476" s="141">
        <f>S476*H476</f>
        <v>0</v>
      </c>
      <c r="AR476" s="142" t="s">
        <v>134</v>
      </c>
      <c r="AT476" s="142" t="s">
        <v>129</v>
      </c>
      <c r="AU476" s="142" t="s">
        <v>90</v>
      </c>
      <c r="AY476" s="16" t="s">
        <v>127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6" t="s">
        <v>88</v>
      </c>
      <c r="BK476" s="143">
        <f>ROUND(I476*H476,2)</f>
        <v>0</v>
      </c>
      <c r="BL476" s="16" t="s">
        <v>134</v>
      </c>
      <c r="BM476" s="142" t="s">
        <v>436</v>
      </c>
    </row>
    <row r="477" spans="2:65" s="1" customFormat="1" ht="48.75">
      <c r="B477" s="31"/>
      <c r="D477" s="144" t="s">
        <v>136</v>
      </c>
      <c r="F477" s="145" t="s">
        <v>437</v>
      </c>
      <c r="I477" s="146"/>
      <c r="L477" s="31"/>
      <c r="M477" s="147"/>
      <c r="T477" s="55"/>
      <c r="AT477" s="16" t="s">
        <v>136</v>
      </c>
      <c r="AU477" s="16" t="s">
        <v>90</v>
      </c>
    </row>
    <row r="478" spans="2:65" s="12" customFormat="1" ht="11.25">
      <c r="B478" s="148"/>
      <c r="D478" s="144" t="s">
        <v>138</v>
      </c>
      <c r="E478" s="149" t="s">
        <v>1</v>
      </c>
      <c r="F478" s="150" t="s">
        <v>139</v>
      </c>
      <c r="H478" s="149" t="s">
        <v>1</v>
      </c>
      <c r="I478" s="151"/>
      <c r="L478" s="148"/>
      <c r="M478" s="152"/>
      <c r="T478" s="153"/>
      <c r="AT478" s="149" t="s">
        <v>138</v>
      </c>
      <c r="AU478" s="149" t="s">
        <v>90</v>
      </c>
      <c r="AV478" s="12" t="s">
        <v>88</v>
      </c>
      <c r="AW478" s="12" t="s">
        <v>36</v>
      </c>
      <c r="AX478" s="12" t="s">
        <v>80</v>
      </c>
      <c r="AY478" s="149" t="s">
        <v>127</v>
      </c>
    </row>
    <row r="479" spans="2:65" s="12" customFormat="1" ht="11.25">
      <c r="B479" s="148"/>
      <c r="D479" s="144" t="s">
        <v>138</v>
      </c>
      <c r="E479" s="149" t="s">
        <v>1</v>
      </c>
      <c r="F479" s="150" t="s">
        <v>140</v>
      </c>
      <c r="H479" s="149" t="s">
        <v>1</v>
      </c>
      <c r="I479" s="151"/>
      <c r="L479" s="148"/>
      <c r="M479" s="152"/>
      <c r="T479" s="153"/>
      <c r="AT479" s="149" t="s">
        <v>138</v>
      </c>
      <c r="AU479" s="149" t="s">
        <v>90</v>
      </c>
      <c r="AV479" s="12" t="s">
        <v>88</v>
      </c>
      <c r="AW479" s="12" t="s">
        <v>36</v>
      </c>
      <c r="AX479" s="12" t="s">
        <v>80</v>
      </c>
      <c r="AY479" s="149" t="s">
        <v>127</v>
      </c>
    </row>
    <row r="480" spans="2:65" s="12" customFormat="1" ht="11.25">
      <c r="B480" s="148"/>
      <c r="D480" s="144" t="s">
        <v>138</v>
      </c>
      <c r="E480" s="149" t="s">
        <v>1</v>
      </c>
      <c r="F480" s="150" t="s">
        <v>141</v>
      </c>
      <c r="H480" s="149" t="s">
        <v>1</v>
      </c>
      <c r="I480" s="151"/>
      <c r="L480" s="148"/>
      <c r="M480" s="152"/>
      <c r="T480" s="153"/>
      <c r="AT480" s="149" t="s">
        <v>138</v>
      </c>
      <c r="AU480" s="149" t="s">
        <v>90</v>
      </c>
      <c r="AV480" s="12" t="s">
        <v>88</v>
      </c>
      <c r="AW480" s="12" t="s">
        <v>36</v>
      </c>
      <c r="AX480" s="12" t="s">
        <v>80</v>
      </c>
      <c r="AY480" s="149" t="s">
        <v>127</v>
      </c>
    </row>
    <row r="481" spans="2:65" s="13" customFormat="1" ht="11.25">
      <c r="B481" s="154"/>
      <c r="D481" s="144" t="s">
        <v>138</v>
      </c>
      <c r="E481" s="155" t="s">
        <v>1</v>
      </c>
      <c r="F481" s="156" t="s">
        <v>142</v>
      </c>
      <c r="H481" s="157">
        <v>9</v>
      </c>
      <c r="I481" s="158"/>
      <c r="L481" s="154"/>
      <c r="M481" s="159"/>
      <c r="T481" s="160"/>
      <c r="AT481" s="155" t="s">
        <v>138</v>
      </c>
      <c r="AU481" s="155" t="s">
        <v>90</v>
      </c>
      <c r="AV481" s="13" t="s">
        <v>90</v>
      </c>
      <c r="AW481" s="13" t="s">
        <v>36</v>
      </c>
      <c r="AX481" s="13" t="s">
        <v>80</v>
      </c>
      <c r="AY481" s="155" t="s">
        <v>127</v>
      </c>
    </row>
    <row r="482" spans="2:65" s="12" customFormat="1" ht="11.25">
      <c r="B482" s="148"/>
      <c r="D482" s="144" t="s">
        <v>138</v>
      </c>
      <c r="E482" s="149" t="s">
        <v>1</v>
      </c>
      <c r="F482" s="150" t="s">
        <v>143</v>
      </c>
      <c r="H482" s="149" t="s">
        <v>1</v>
      </c>
      <c r="I482" s="151"/>
      <c r="L482" s="148"/>
      <c r="M482" s="152"/>
      <c r="T482" s="153"/>
      <c r="AT482" s="149" t="s">
        <v>138</v>
      </c>
      <c r="AU482" s="149" t="s">
        <v>90</v>
      </c>
      <c r="AV482" s="12" t="s">
        <v>88</v>
      </c>
      <c r="AW482" s="12" t="s">
        <v>36</v>
      </c>
      <c r="AX482" s="12" t="s">
        <v>80</v>
      </c>
      <c r="AY482" s="149" t="s">
        <v>127</v>
      </c>
    </row>
    <row r="483" spans="2:65" s="12" customFormat="1" ht="11.25">
      <c r="B483" s="148"/>
      <c r="D483" s="144" t="s">
        <v>138</v>
      </c>
      <c r="E483" s="149" t="s">
        <v>1</v>
      </c>
      <c r="F483" s="150" t="s">
        <v>141</v>
      </c>
      <c r="H483" s="149" t="s">
        <v>1</v>
      </c>
      <c r="I483" s="151"/>
      <c r="L483" s="148"/>
      <c r="M483" s="152"/>
      <c r="T483" s="153"/>
      <c r="AT483" s="149" t="s">
        <v>138</v>
      </c>
      <c r="AU483" s="149" t="s">
        <v>90</v>
      </c>
      <c r="AV483" s="12" t="s">
        <v>88</v>
      </c>
      <c r="AW483" s="12" t="s">
        <v>36</v>
      </c>
      <c r="AX483" s="12" t="s">
        <v>80</v>
      </c>
      <c r="AY483" s="149" t="s">
        <v>127</v>
      </c>
    </row>
    <row r="484" spans="2:65" s="13" customFormat="1" ht="11.25">
      <c r="B484" s="154"/>
      <c r="D484" s="144" t="s">
        <v>138</v>
      </c>
      <c r="E484" s="155" t="s">
        <v>1</v>
      </c>
      <c r="F484" s="156" t="s">
        <v>144</v>
      </c>
      <c r="H484" s="157">
        <v>1.5</v>
      </c>
      <c r="I484" s="158"/>
      <c r="L484" s="154"/>
      <c r="M484" s="159"/>
      <c r="T484" s="160"/>
      <c r="AT484" s="155" t="s">
        <v>138</v>
      </c>
      <c r="AU484" s="155" t="s">
        <v>90</v>
      </c>
      <c r="AV484" s="13" t="s">
        <v>90</v>
      </c>
      <c r="AW484" s="13" t="s">
        <v>36</v>
      </c>
      <c r="AX484" s="13" t="s">
        <v>80</v>
      </c>
      <c r="AY484" s="155" t="s">
        <v>127</v>
      </c>
    </row>
    <row r="485" spans="2:65" s="14" customFormat="1" ht="11.25">
      <c r="B485" s="161"/>
      <c r="D485" s="144" t="s">
        <v>138</v>
      </c>
      <c r="E485" s="162" t="s">
        <v>1</v>
      </c>
      <c r="F485" s="163" t="s">
        <v>145</v>
      </c>
      <c r="H485" s="164">
        <v>10.5</v>
      </c>
      <c r="I485" s="165"/>
      <c r="L485" s="161"/>
      <c r="M485" s="166"/>
      <c r="T485" s="167"/>
      <c r="AT485" s="162" t="s">
        <v>138</v>
      </c>
      <c r="AU485" s="162" t="s">
        <v>90</v>
      </c>
      <c r="AV485" s="14" t="s">
        <v>134</v>
      </c>
      <c r="AW485" s="14" t="s">
        <v>36</v>
      </c>
      <c r="AX485" s="14" t="s">
        <v>88</v>
      </c>
      <c r="AY485" s="162" t="s">
        <v>127</v>
      </c>
    </row>
    <row r="486" spans="2:65" s="1" customFormat="1" ht="16.5" customHeight="1">
      <c r="B486" s="31"/>
      <c r="C486" s="168" t="s">
        <v>438</v>
      </c>
      <c r="D486" s="168" t="s">
        <v>310</v>
      </c>
      <c r="E486" s="169" t="s">
        <v>439</v>
      </c>
      <c r="F486" s="170" t="s">
        <v>440</v>
      </c>
      <c r="G486" s="171" t="s">
        <v>132</v>
      </c>
      <c r="H486" s="172">
        <v>10.5</v>
      </c>
      <c r="I486" s="173"/>
      <c r="J486" s="174">
        <f>ROUND(I486*H486,2)</f>
        <v>0</v>
      </c>
      <c r="K486" s="170" t="s">
        <v>1</v>
      </c>
      <c r="L486" s="175"/>
      <c r="M486" s="176" t="s">
        <v>1</v>
      </c>
      <c r="N486" s="177" t="s">
        <v>45</v>
      </c>
      <c r="P486" s="140">
        <f>O486*H486</f>
        <v>0</v>
      </c>
      <c r="Q486" s="140">
        <v>0.185</v>
      </c>
      <c r="R486" s="140">
        <f>Q486*H486</f>
        <v>1.9424999999999999</v>
      </c>
      <c r="S486" s="140">
        <v>0</v>
      </c>
      <c r="T486" s="141">
        <f>S486*H486</f>
        <v>0</v>
      </c>
      <c r="AR486" s="142" t="s">
        <v>189</v>
      </c>
      <c r="AT486" s="142" t="s">
        <v>310</v>
      </c>
      <c r="AU486" s="142" t="s">
        <v>90</v>
      </c>
      <c r="AY486" s="16" t="s">
        <v>127</v>
      </c>
      <c r="BE486" s="143">
        <f>IF(N486="základní",J486,0)</f>
        <v>0</v>
      </c>
      <c r="BF486" s="143">
        <f>IF(N486="snížená",J486,0)</f>
        <v>0</v>
      </c>
      <c r="BG486" s="143">
        <f>IF(N486="zákl. přenesená",J486,0)</f>
        <v>0</v>
      </c>
      <c r="BH486" s="143">
        <f>IF(N486="sníž. přenesená",J486,0)</f>
        <v>0</v>
      </c>
      <c r="BI486" s="143">
        <f>IF(N486="nulová",J486,0)</f>
        <v>0</v>
      </c>
      <c r="BJ486" s="16" t="s">
        <v>88</v>
      </c>
      <c r="BK486" s="143">
        <f>ROUND(I486*H486,2)</f>
        <v>0</v>
      </c>
      <c r="BL486" s="16" t="s">
        <v>134</v>
      </c>
      <c r="BM486" s="142" t="s">
        <v>441</v>
      </c>
    </row>
    <row r="487" spans="2:65" s="1" customFormat="1" ht="19.5">
      <c r="B487" s="31"/>
      <c r="D487" s="144" t="s">
        <v>136</v>
      </c>
      <c r="F487" s="145" t="s">
        <v>442</v>
      </c>
      <c r="I487" s="146"/>
      <c r="L487" s="31"/>
      <c r="M487" s="147"/>
      <c r="T487" s="55"/>
      <c r="AT487" s="16" t="s">
        <v>136</v>
      </c>
      <c r="AU487" s="16" t="s">
        <v>90</v>
      </c>
    </row>
    <row r="488" spans="2:65" s="12" customFormat="1" ht="11.25">
      <c r="B488" s="148"/>
      <c r="D488" s="144" t="s">
        <v>138</v>
      </c>
      <c r="E488" s="149" t="s">
        <v>1</v>
      </c>
      <c r="F488" s="150" t="s">
        <v>139</v>
      </c>
      <c r="H488" s="149" t="s">
        <v>1</v>
      </c>
      <c r="I488" s="151"/>
      <c r="L488" s="148"/>
      <c r="M488" s="152"/>
      <c r="T488" s="153"/>
      <c r="AT488" s="149" t="s">
        <v>138</v>
      </c>
      <c r="AU488" s="149" t="s">
        <v>90</v>
      </c>
      <c r="AV488" s="12" t="s">
        <v>88</v>
      </c>
      <c r="AW488" s="12" t="s">
        <v>36</v>
      </c>
      <c r="AX488" s="12" t="s">
        <v>80</v>
      </c>
      <c r="AY488" s="149" t="s">
        <v>127</v>
      </c>
    </row>
    <row r="489" spans="2:65" s="12" customFormat="1" ht="11.25">
      <c r="B489" s="148"/>
      <c r="D489" s="144" t="s">
        <v>138</v>
      </c>
      <c r="E489" s="149" t="s">
        <v>1</v>
      </c>
      <c r="F489" s="150" t="s">
        <v>140</v>
      </c>
      <c r="H489" s="149" t="s">
        <v>1</v>
      </c>
      <c r="I489" s="151"/>
      <c r="L489" s="148"/>
      <c r="M489" s="152"/>
      <c r="T489" s="153"/>
      <c r="AT489" s="149" t="s">
        <v>138</v>
      </c>
      <c r="AU489" s="149" t="s">
        <v>90</v>
      </c>
      <c r="AV489" s="12" t="s">
        <v>88</v>
      </c>
      <c r="AW489" s="12" t="s">
        <v>36</v>
      </c>
      <c r="AX489" s="12" t="s">
        <v>80</v>
      </c>
      <c r="AY489" s="149" t="s">
        <v>127</v>
      </c>
    </row>
    <row r="490" spans="2:65" s="12" customFormat="1" ht="11.25">
      <c r="B490" s="148"/>
      <c r="D490" s="144" t="s">
        <v>138</v>
      </c>
      <c r="E490" s="149" t="s">
        <v>1</v>
      </c>
      <c r="F490" s="150" t="s">
        <v>141</v>
      </c>
      <c r="H490" s="149" t="s">
        <v>1</v>
      </c>
      <c r="I490" s="151"/>
      <c r="L490" s="148"/>
      <c r="M490" s="152"/>
      <c r="T490" s="153"/>
      <c r="AT490" s="149" t="s">
        <v>138</v>
      </c>
      <c r="AU490" s="149" t="s">
        <v>90</v>
      </c>
      <c r="AV490" s="12" t="s">
        <v>88</v>
      </c>
      <c r="AW490" s="12" t="s">
        <v>36</v>
      </c>
      <c r="AX490" s="12" t="s">
        <v>80</v>
      </c>
      <c r="AY490" s="149" t="s">
        <v>127</v>
      </c>
    </row>
    <row r="491" spans="2:65" s="13" customFormat="1" ht="11.25">
      <c r="B491" s="154"/>
      <c r="D491" s="144" t="s">
        <v>138</v>
      </c>
      <c r="E491" s="155" t="s">
        <v>1</v>
      </c>
      <c r="F491" s="156" t="s">
        <v>142</v>
      </c>
      <c r="H491" s="157">
        <v>9</v>
      </c>
      <c r="I491" s="158"/>
      <c r="L491" s="154"/>
      <c r="M491" s="159"/>
      <c r="T491" s="160"/>
      <c r="AT491" s="155" t="s">
        <v>138</v>
      </c>
      <c r="AU491" s="155" t="s">
        <v>90</v>
      </c>
      <c r="AV491" s="13" t="s">
        <v>90</v>
      </c>
      <c r="AW491" s="13" t="s">
        <v>36</v>
      </c>
      <c r="AX491" s="13" t="s">
        <v>80</v>
      </c>
      <c r="AY491" s="155" t="s">
        <v>127</v>
      </c>
    </row>
    <row r="492" spans="2:65" s="12" customFormat="1" ht="11.25">
      <c r="B492" s="148"/>
      <c r="D492" s="144" t="s">
        <v>138</v>
      </c>
      <c r="E492" s="149" t="s">
        <v>1</v>
      </c>
      <c r="F492" s="150" t="s">
        <v>143</v>
      </c>
      <c r="H492" s="149" t="s">
        <v>1</v>
      </c>
      <c r="I492" s="151"/>
      <c r="L492" s="148"/>
      <c r="M492" s="152"/>
      <c r="T492" s="153"/>
      <c r="AT492" s="149" t="s">
        <v>138</v>
      </c>
      <c r="AU492" s="149" t="s">
        <v>90</v>
      </c>
      <c r="AV492" s="12" t="s">
        <v>88</v>
      </c>
      <c r="AW492" s="12" t="s">
        <v>36</v>
      </c>
      <c r="AX492" s="12" t="s">
        <v>80</v>
      </c>
      <c r="AY492" s="149" t="s">
        <v>127</v>
      </c>
    </row>
    <row r="493" spans="2:65" s="12" customFormat="1" ht="11.25">
      <c r="B493" s="148"/>
      <c r="D493" s="144" t="s">
        <v>138</v>
      </c>
      <c r="E493" s="149" t="s">
        <v>1</v>
      </c>
      <c r="F493" s="150" t="s">
        <v>141</v>
      </c>
      <c r="H493" s="149" t="s">
        <v>1</v>
      </c>
      <c r="I493" s="151"/>
      <c r="L493" s="148"/>
      <c r="M493" s="152"/>
      <c r="T493" s="153"/>
      <c r="AT493" s="149" t="s">
        <v>138</v>
      </c>
      <c r="AU493" s="149" t="s">
        <v>90</v>
      </c>
      <c r="AV493" s="12" t="s">
        <v>88</v>
      </c>
      <c r="AW493" s="12" t="s">
        <v>36</v>
      </c>
      <c r="AX493" s="12" t="s">
        <v>80</v>
      </c>
      <c r="AY493" s="149" t="s">
        <v>127</v>
      </c>
    </row>
    <row r="494" spans="2:65" s="13" customFormat="1" ht="11.25">
      <c r="B494" s="154"/>
      <c r="D494" s="144" t="s">
        <v>138</v>
      </c>
      <c r="E494" s="155" t="s">
        <v>1</v>
      </c>
      <c r="F494" s="156" t="s">
        <v>144</v>
      </c>
      <c r="H494" s="157">
        <v>1.5</v>
      </c>
      <c r="I494" s="158"/>
      <c r="L494" s="154"/>
      <c r="M494" s="159"/>
      <c r="T494" s="160"/>
      <c r="AT494" s="155" t="s">
        <v>138</v>
      </c>
      <c r="AU494" s="155" t="s">
        <v>90</v>
      </c>
      <c r="AV494" s="13" t="s">
        <v>90</v>
      </c>
      <c r="AW494" s="13" t="s">
        <v>36</v>
      </c>
      <c r="AX494" s="13" t="s">
        <v>80</v>
      </c>
      <c r="AY494" s="155" t="s">
        <v>127</v>
      </c>
    </row>
    <row r="495" spans="2:65" s="14" customFormat="1" ht="11.25">
      <c r="B495" s="161"/>
      <c r="D495" s="144" t="s">
        <v>138</v>
      </c>
      <c r="E495" s="162" t="s">
        <v>1</v>
      </c>
      <c r="F495" s="163" t="s">
        <v>145</v>
      </c>
      <c r="H495" s="164">
        <v>10.5</v>
      </c>
      <c r="I495" s="165"/>
      <c r="L495" s="161"/>
      <c r="M495" s="166"/>
      <c r="T495" s="167"/>
      <c r="AT495" s="162" t="s">
        <v>138</v>
      </c>
      <c r="AU495" s="162" t="s">
        <v>90</v>
      </c>
      <c r="AV495" s="14" t="s">
        <v>134</v>
      </c>
      <c r="AW495" s="14" t="s">
        <v>36</v>
      </c>
      <c r="AX495" s="14" t="s">
        <v>88</v>
      </c>
      <c r="AY495" s="162" t="s">
        <v>127</v>
      </c>
    </row>
    <row r="496" spans="2:65" s="11" customFormat="1" ht="22.9" customHeight="1">
      <c r="B496" s="119"/>
      <c r="D496" s="120" t="s">
        <v>79</v>
      </c>
      <c r="E496" s="129" t="s">
        <v>189</v>
      </c>
      <c r="F496" s="129" t="s">
        <v>443</v>
      </c>
      <c r="I496" s="122"/>
      <c r="J496" s="130">
        <f>BK496</f>
        <v>0</v>
      </c>
      <c r="L496" s="119"/>
      <c r="M496" s="124"/>
      <c r="P496" s="125">
        <f>SUM(P497:P987)</f>
        <v>0</v>
      </c>
      <c r="R496" s="125">
        <f>SUM(R497:R987)</f>
        <v>4.8512084999999994</v>
      </c>
      <c r="T496" s="126">
        <f>SUM(T497:T987)</f>
        <v>0.97119999999999995</v>
      </c>
      <c r="AR496" s="120" t="s">
        <v>88</v>
      </c>
      <c r="AT496" s="127" t="s">
        <v>79</v>
      </c>
      <c r="AU496" s="127" t="s">
        <v>88</v>
      </c>
      <c r="AY496" s="120" t="s">
        <v>127</v>
      </c>
      <c r="BK496" s="128">
        <f>SUM(BK497:BK987)</f>
        <v>0</v>
      </c>
    </row>
    <row r="497" spans="2:65" s="1" customFormat="1" ht="24.2" customHeight="1">
      <c r="B497" s="31"/>
      <c r="C497" s="131" t="s">
        <v>444</v>
      </c>
      <c r="D497" s="131" t="s">
        <v>129</v>
      </c>
      <c r="E497" s="132" t="s">
        <v>445</v>
      </c>
      <c r="F497" s="133" t="s">
        <v>446</v>
      </c>
      <c r="G497" s="134" t="s">
        <v>218</v>
      </c>
      <c r="H497" s="135">
        <v>1</v>
      </c>
      <c r="I497" s="136"/>
      <c r="J497" s="137">
        <f>ROUND(I497*H497,2)</f>
        <v>0</v>
      </c>
      <c r="K497" s="133" t="s">
        <v>133</v>
      </c>
      <c r="L497" s="31"/>
      <c r="M497" s="138" t="s">
        <v>1</v>
      </c>
      <c r="N497" s="139" t="s">
        <v>45</v>
      </c>
      <c r="P497" s="140">
        <f>O497*H497</f>
        <v>0</v>
      </c>
      <c r="Q497" s="140">
        <v>0</v>
      </c>
      <c r="R497" s="140">
        <f>Q497*H497</f>
        <v>0</v>
      </c>
      <c r="S497" s="140">
        <v>0</v>
      </c>
      <c r="T497" s="141">
        <f>S497*H497</f>
        <v>0</v>
      </c>
      <c r="AR497" s="142" t="s">
        <v>134</v>
      </c>
      <c r="AT497" s="142" t="s">
        <v>129</v>
      </c>
      <c r="AU497" s="142" t="s">
        <v>90</v>
      </c>
      <c r="AY497" s="16" t="s">
        <v>127</v>
      </c>
      <c r="BE497" s="143">
        <f>IF(N497="základní",J497,0)</f>
        <v>0</v>
      </c>
      <c r="BF497" s="143">
        <f>IF(N497="snížená",J497,0)</f>
        <v>0</v>
      </c>
      <c r="BG497" s="143">
        <f>IF(N497="zákl. přenesená",J497,0)</f>
        <v>0</v>
      </c>
      <c r="BH497" s="143">
        <f>IF(N497="sníž. přenesená",J497,0)</f>
        <v>0</v>
      </c>
      <c r="BI497" s="143">
        <f>IF(N497="nulová",J497,0)</f>
        <v>0</v>
      </c>
      <c r="BJ497" s="16" t="s">
        <v>88</v>
      </c>
      <c r="BK497" s="143">
        <f>ROUND(I497*H497,2)</f>
        <v>0</v>
      </c>
      <c r="BL497" s="16" t="s">
        <v>134</v>
      </c>
      <c r="BM497" s="142" t="s">
        <v>447</v>
      </c>
    </row>
    <row r="498" spans="2:65" s="1" customFormat="1" ht="19.5">
      <c r="B498" s="31"/>
      <c r="D498" s="144" t="s">
        <v>136</v>
      </c>
      <c r="F498" s="145" t="s">
        <v>446</v>
      </c>
      <c r="I498" s="146"/>
      <c r="L498" s="31"/>
      <c r="M498" s="147"/>
      <c r="T498" s="55"/>
      <c r="AT498" s="16" t="s">
        <v>136</v>
      </c>
      <c r="AU498" s="16" t="s">
        <v>90</v>
      </c>
    </row>
    <row r="499" spans="2:65" s="12" customFormat="1" ht="11.25">
      <c r="B499" s="148"/>
      <c r="D499" s="144" t="s">
        <v>138</v>
      </c>
      <c r="E499" s="149" t="s">
        <v>1</v>
      </c>
      <c r="F499" s="150" t="s">
        <v>448</v>
      </c>
      <c r="H499" s="149" t="s">
        <v>1</v>
      </c>
      <c r="I499" s="151"/>
      <c r="L499" s="148"/>
      <c r="M499" s="152"/>
      <c r="T499" s="153"/>
      <c r="AT499" s="149" t="s">
        <v>138</v>
      </c>
      <c r="AU499" s="149" t="s">
        <v>90</v>
      </c>
      <c r="AV499" s="12" t="s">
        <v>88</v>
      </c>
      <c r="AW499" s="12" t="s">
        <v>36</v>
      </c>
      <c r="AX499" s="12" t="s">
        <v>80</v>
      </c>
      <c r="AY499" s="149" t="s">
        <v>127</v>
      </c>
    </row>
    <row r="500" spans="2:65" s="12" customFormat="1" ht="11.25">
      <c r="B500" s="148"/>
      <c r="D500" s="144" t="s">
        <v>138</v>
      </c>
      <c r="E500" s="149" t="s">
        <v>1</v>
      </c>
      <c r="F500" s="150" t="s">
        <v>143</v>
      </c>
      <c r="H500" s="149" t="s">
        <v>1</v>
      </c>
      <c r="I500" s="151"/>
      <c r="L500" s="148"/>
      <c r="M500" s="152"/>
      <c r="T500" s="153"/>
      <c r="AT500" s="149" t="s">
        <v>138</v>
      </c>
      <c r="AU500" s="149" t="s">
        <v>90</v>
      </c>
      <c r="AV500" s="12" t="s">
        <v>88</v>
      </c>
      <c r="AW500" s="12" t="s">
        <v>36</v>
      </c>
      <c r="AX500" s="12" t="s">
        <v>80</v>
      </c>
      <c r="AY500" s="149" t="s">
        <v>127</v>
      </c>
    </row>
    <row r="501" spans="2:65" s="13" customFormat="1" ht="11.25">
      <c r="B501" s="154"/>
      <c r="D501" s="144" t="s">
        <v>138</v>
      </c>
      <c r="E501" s="155" t="s">
        <v>1</v>
      </c>
      <c r="F501" s="156" t="s">
        <v>88</v>
      </c>
      <c r="H501" s="157">
        <v>1</v>
      </c>
      <c r="I501" s="158"/>
      <c r="L501" s="154"/>
      <c r="M501" s="159"/>
      <c r="T501" s="160"/>
      <c r="AT501" s="155" t="s">
        <v>138</v>
      </c>
      <c r="AU501" s="155" t="s">
        <v>90</v>
      </c>
      <c r="AV501" s="13" t="s">
        <v>90</v>
      </c>
      <c r="AW501" s="13" t="s">
        <v>36</v>
      </c>
      <c r="AX501" s="13" t="s">
        <v>80</v>
      </c>
      <c r="AY501" s="155" t="s">
        <v>127</v>
      </c>
    </row>
    <row r="502" spans="2:65" s="14" customFormat="1" ht="11.25">
      <c r="B502" s="161"/>
      <c r="D502" s="144" t="s">
        <v>138</v>
      </c>
      <c r="E502" s="162" t="s">
        <v>1</v>
      </c>
      <c r="F502" s="163" t="s">
        <v>145</v>
      </c>
      <c r="H502" s="164">
        <v>1</v>
      </c>
      <c r="I502" s="165"/>
      <c r="L502" s="161"/>
      <c r="M502" s="166"/>
      <c r="T502" s="167"/>
      <c r="AT502" s="162" t="s">
        <v>138</v>
      </c>
      <c r="AU502" s="162" t="s">
        <v>90</v>
      </c>
      <c r="AV502" s="14" t="s">
        <v>134</v>
      </c>
      <c r="AW502" s="14" t="s">
        <v>36</v>
      </c>
      <c r="AX502" s="14" t="s">
        <v>88</v>
      </c>
      <c r="AY502" s="162" t="s">
        <v>127</v>
      </c>
    </row>
    <row r="503" spans="2:65" s="1" customFormat="1" ht="24.2" customHeight="1">
      <c r="B503" s="31"/>
      <c r="C503" s="131" t="s">
        <v>449</v>
      </c>
      <c r="D503" s="131" t="s">
        <v>129</v>
      </c>
      <c r="E503" s="132" t="s">
        <v>450</v>
      </c>
      <c r="F503" s="133" t="s">
        <v>451</v>
      </c>
      <c r="G503" s="134" t="s">
        <v>218</v>
      </c>
      <c r="H503" s="135">
        <v>2</v>
      </c>
      <c r="I503" s="136"/>
      <c r="J503" s="137">
        <f>ROUND(I503*H503,2)</f>
        <v>0</v>
      </c>
      <c r="K503" s="133" t="s">
        <v>133</v>
      </c>
      <c r="L503" s="31"/>
      <c r="M503" s="138" t="s">
        <v>1</v>
      </c>
      <c r="N503" s="139" t="s">
        <v>45</v>
      </c>
      <c r="P503" s="140">
        <f>O503*H503</f>
        <v>0</v>
      </c>
      <c r="Q503" s="140">
        <v>0</v>
      </c>
      <c r="R503" s="140">
        <f>Q503*H503</f>
        <v>0</v>
      </c>
      <c r="S503" s="140">
        <v>0</v>
      </c>
      <c r="T503" s="141">
        <f>S503*H503</f>
        <v>0</v>
      </c>
      <c r="AR503" s="142" t="s">
        <v>134</v>
      </c>
      <c r="AT503" s="142" t="s">
        <v>129</v>
      </c>
      <c r="AU503" s="142" t="s">
        <v>90</v>
      </c>
      <c r="AY503" s="16" t="s">
        <v>127</v>
      </c>
      <c r="BE503" s="143">
        <f>IF(N503="základní",J503,0)</f>
        <v>0</v>
      </c>
      <c r="BF503" s="143">
        <f>IF(N503="snížená",J503,0)</f>
        <v>0</v>
      </c>
      <c r="BG503" s="143">
        <f>IF(N503="zákl. přenesená",J503,0)</f>
        <v>0</v>
      </c>
      <c r="BH503" s="143">
        <f>IF(N503="sníž. přenesená",J503,0)</f>
        <v>0</v>
      </c>
      <c r="BI503" s="143">
        <f>IF(N503="nulová",J503,0)</f>
        <v>0</v>
      </c>
      <c r="BJ503" s="16" t="s">
        <v>88</v>
      </c>
      <c r="BK503" s="143">
        <f>ROUND(I503*H503,2)</f>
        <v>0</v>
      </c>
      <c r="BL503" s="16" t="s">
        <v>134</v>
      </c>
      <c r="BM503" s="142" t="s">
        <v>452</v>
      </c>
    </row>
    <row r="504" spans="2:65" s="1" customFormat="1" ht="19.5">
      <c r="B504" s="31"/>
      <c r="D504" s="144" t="s">
        <v>136</v>
      </c>
      <c r="F504" s="145" t="s">
        <v>451</v>
      </c>
      <c r="I504" s="146"/>
      <c r="L504" s="31"/>
      <c r="M504" s="147"/>
      <c r="T504" s="55"/>
      <c r="AT504" s="16" t="s">
        <v>136</v>
      </c>
      <c r="AU504" s="16" t="s">
        <v>90</v>
      </c>
    </row>
    <row r="505" spans="2:65" s="12" customFormat="1" ht="11.25">
      <c r="B505" s="148"/>
      <c r="D505" s="144" t="s">
        <v>138</v>
      </c>
      <c r="E505" s="149" t="s">
        <v>1</v>
      </c>
      <c r="F505" s="150" t="s">
        <v>453</v>
      </c>
      <c r="H505" s="149" t="s">
        <v>1</v>
      </c>
      <c r="I505" s="151"/>
      <c r="L505" s="148"/>
      <c r="M505" s="152"/>
      <c r="T505" s="153"/>
      <c r="AT505" s="149" t="s">
        <v>138</v>
      </c>
      <c r="AU505" s="149" t="s">
        <v>90</v>
      </c>
      <c r="AV505" s="12" t="s">
        <v>88</v>
      </c>
      <c r="AW505" s="12" t="s">
        <v>36</v>
      </c>
      <c r="AX505" s="12" t="s">
        <v>80</v>
      </c>
      <c r="AY505" s="149" t="s">
        <v>127</v>
      </c>
    </row>
    <row r="506" spans="2:65" s="12" customFormat="1" ht="11.25">
      <c r="B506" s="148"/>
      <c r="D506" s="144" t="s">
        <v>138</v>
      </c>
      <c r="E506" s="149" t="s">
        <v>1</v>
      </c>
      <c r="F506" s="150" t="s">
        <v>140</v>
      </c>
      <c r="H506" s="149" t="s">
        <v>1</v>
      </c>
      <c r="I506" s="151"/>
      <c r="L506" s="148"/>
      <c r="M506" s="152"/>
      <c r="T506" s="153"/>
      <c r="AT506" s="149" t="s">
        <v>138</v>
      </c>
      <c r="AU506" s="149" t="s">
        <v>90</v>
      </c>
      <c r="AV506" s="12" t="s">
        <v>88</v>
      </c>
      <c r="AW506" s="12" t="s">
        <v>36</v>
      </c>
      <c r="AX506" s="12" t="s">
        <v>80</v>
      </c>
      <c r="AY506" s="149" t="s">
        <v>127</v>
      </c>
    </row>
    <row r="507" spans="2:65" s="13" customFormat="1" ht="11.25">
      <c r="B507" s="154"/>
      <c r="D507" s="144" t="s">
        <v>138</v>
      </c>
      <c r="E507" s="155" t="s">
        <v>1</v>
      </c>
      <c r="F507" s="156" t="s">
        <v>90</v>
      </c>
      <c r="H507" s="157">
        <v>2</v>
      </c>
      <c r="I507" s="158"/>
      <c r="L507" s="154"/>
      <c r="M507" s="159"/>
      <c r="T507" s="160"/>
      <c r="AT507" s="155" t="s">
        <v>138</v>
      </c>
      <c r="AU507" s="155" t="s">
        <v>90</v>
      </c>
      <c r="AV507" s="13" t="s">
        <v>90</v>
      </c>
      <c r="AW507" s="13" t="s">
        <v>36</v>
      </c>
      <c r="AX507" s="13" t="s">
        <v>80</v>
      </c>
      <c r="AY507" s="155" t="s">
        <v>127</v>
      </c>
    </row>
    <row r="508" spans="2:65" s="14" customFormat="1" ht="11.25">
      <c r="B508" s="161"/>
      <c r="D508" s="144" t="s">
        <v>138</v>
      </c>
      <c r="E508" s="162" t="s">
        <v>1</v>
      </c>
      <c r="F508" s="163" t="s">
        <v>145</v>
      </c>
      <c r="H508" s="164">
        <v>2</v>
      </c>
      <c r="I508" s="165"/>
      <c r="L508" s="161"/>
      <c r="M508" s="166"/>
      <c r="T508" s="167"/>
      <c r="AT508" s="162" t="s">
        <v>138</v>
      </c>
      <c r="AU508" s="162" t="s">
        <v>90</v>
      </c>
      <c r="AV508" s="14" t="s">
        <v>134</v>
      </c>
      <c r="AW508" s="14" t="s">
        <v>36</v>
      </c>
      <c r="AX508" s="14" t="s">
        <v>88</v>
      </c>
      <c r="AY508" s="162" t="s">
        <v>127</v>
      </c>
    </row>
    <row r="509" spans="2:65" s="1" customFormat="1" ht="33" customHeight="1">
      <c r="B509" s="31"/>
      <c r="C509" s="131" t="s">
        <v>454</v>
      </c>
      <c r="D509" s="131" t="s">
        <v>129</v>
      </c>
      <c r="E509" s="132" t="s">
        <v>455</v>
      </c>
      <c r="F509" s="133" t="s">
        <v>456</v>
      </c>
      <c r="G509" s="134" t="s">
        <v>184</v>
      </c>
      <c r="H509" s="135">
        <v>14</v>
      </c>
      <c r="I509" s="136"/>
      <c r="J509" s="137">
        <f>ROUND(I509*H509,2)</f>
        <v>0</v>
      </c>
      <c r="K509" s="133" t="s">
        <v>133</v>
      </c>
      <c r="L509" s="31"/>
      <c r="M509" s="138" t="s">
        <v>1</v>
      </c>
      <c r="N509" s="139" t="s">
        <v>45</v>
      </c>
      <c r="P509" s="140">
        <f>O509*H509</f>
        <v>0</v>
      </c>
      <c r="Q509" s="140">
        <v>1.2E-4</v>
      </c>
      <c r="R509" s="140">
        <f>Q509*H509</f>
        <v>1.6800000000000001E-3</v>
      </c>
      <c r="S509" s="140">
        <v>0</v>
      </c>
      <c r="T509" s="141">
        <f>S509*H509</f>
        <v>0</v>
      </c>
      <c r="AR509" s="142" t="s">
        <v>134</v>
      </c>
      <c r="AT509" s="142" t="s">
        <v>129</v>
      </c>
      <c r="AU509" s="142" t="s">
        <v>90</v>
      </c>
      <c r="AY509" s="16" t="s">
        <v>127</v>
      </c>
      <c r="BE509" s="143">
        <f>IF(N509="základní",J509,0)</f>
        <v>0</v>
      </c>
      <c r="BF509" s="143">
        <f>IF(N509="snížená",J509,0)</f>
        <v>0</v>
      </c>
      <c r="BG509" s="143">
        <f>IF(N509="zákl. přenesená",J509,0)</f>
        <v>0</v>
      </c>
      <c r="BH509" s="143">
        <f>IF(N509="sníž. přenesená",J509,0)</f>
        <v>0</v>
      </c>
      <c r="BI509" s="143">
        <f>IF(N509="nulová",J509,0)</f>
        <v>0</v>
      </c>
      <c r="BJ509" s="16" t="s">
        <v>88</v>
      </c>
      <c r="BK509" s="143">
        <f>ROUND(I509*H509,2)</f>
        <v>0</v>
      </c>
      <c r="BL509" s="16" t="s">
        <v>134</v>
      </c>
      <c r="BM509" s="142" t="s">
        <v>457</v>
      </c>
    </row>
    <row r="510" spans="2:65" s="1" customFormat="1" ht="19.5">
      <c r="B510" s="31"/>
      <c r="D510" s="144" t="s">
        <v>136</v>
      </c>
      <c r="F510" s="145" t="s">
        <v>458</v>
      </c>
      <c r="I510" s="146"/>
      <c r="L510" s="31"/>
      <c r="M510" s="147"/>
      <c r="T510" s="55"/>
      <c r="AT510" s="16" t="s">
        <v>136</v>
      </c>
      <c r="AU510" s="16" t="s">
        <v>90</v>
      </c>
    </row>
    <row r="511" spans="2:65" s="12" customFormat="1" ht="11.25">
      <c r="B511" s="148"/>
      <c r="D511" s="144" t="s">
        <v>138</v>
      </c>
      <c r="E511" s="149" t="s">
        <v>1</v>
      </c>
      <c r="F511" s="150" t="s">
        <v>459</v>
      </c>
      <c r="H511" s="149" t="s">
        <v>1</v>
      </c>
      <c r="I511" s="151"/>
      <c r="L511" s="148"/>
      <c r="M511" s="152"/>
      <c r="T511" s="153"/>
      <c r="AT511" s="149" t="s">
        <v>138</v>
      </c>
      <c r="AU511" s="149" t="s">
        <v>90</v>
      </c>
      <c r="AV511" s="12" t="s">
        <v>88</v>
      </c>
      <c r="AW511" s="12" t="s">
        <v>36</v>
      </c>
      <c r="AX511" s="12" t="s">
        <v>80</v>
      </c>
      <c r="AY511" s="149" t="s">
        <v>127</v>
      </c>
    </row>
    <row r="512" spans="2:65" s="12" customFormat="1" ht="11.25">
      <c r="B512" s="148"/>
      <c r="D512" s="144" t="s">
        <v>138</v>
      </c>
      <c r="E512" s="149" t="s">
        <v>1</v>
      </c>
      <c r="F512" s="150" t="s">
        <v>143</v>
      </c>
      <c r="H512" s="149" t="s">
        <v>1</v>
      </c>
      <c r="I512" s="151"/>
      <c r="L512" s="148"/>
      <c r="M512" s="152"/>
      <c r="T512" s="153"/>
      <c r="AT512" s="149" t="s">
        <v>138</v>
      </c>
      <c r="AU512" s="149" t="s">
        <v>90</v>
      </c>
      <c r="AV512" s="12" t="s">
        <v>88</v>
      </c>
      <c r="AW512" s="12" t="s">
        <v>36</v>
      </c>
      <c r="AX512" s="12" t="s">
        <v>80</v>
      </c>
      <c r="AY512" s="149" t="s">
        <v>127</v>
      </c>
    </row>
    <row r="513" spans="2:65" s="13" customFormat="1" ht="11.25">
      <c r="B513" s="154"/>
      <c r="D513" s="144" t="s">
        <v>138</v>
      </c>
      <c r="E513" s="155" t="s">
        <v>1</v>
      </c>
      <c r="F513" s="156" t="s">
        <v>357</v>
      </c>
      <c r="H513" s="157">
        <v>14</v>
      </c>
      <c r="I513" s="158"/>
      <c r="L513" s="154"/>
      <c r="M513" s="159"/>
      <c r="T513" s="160"/>
      <c r="AT513" s="155" t="s">
        <v>138</v>
      </c>
      <c r="AU513" s="155" t="s">
        <v>90</v>
      </c>
      <c r="AV513" s="13" t="s">
        <v>90</v>
      </c>
      <c r="AW513" s="13" t="s">
        <v>36</v>
      </c>
      <c r="AX513" s="13" t="s">
        <v>80</v>
      </c>
      <c r="AY513" s="155" t="s">
        <v>127</v>
      </c>
    </row>
    <row r="514" spans="2:65" s="14" customFormat="1" ht="11.25">
      <c r="B514" s="161"/>
      <c r="D514" s="144" t="s">
        <v>138</v>
      </c>
      <c r="E514" s="162" t="s">
        <v>1</v>
      </c>
      <c r="F514" s="163" t="s">
        <v>145</v>
      </c>
      <c r="H514" s="164">
        <v>14</v>
      </c>
      <c r="I514" s="165"/>
      <c r="L514" s="161"/>
      <c r="M514" s="166"/>
      <c r="T514" s="167"/>
      <c r="AT514" s="162" t="s">
        <v>138</v>
      </c>
      <c r="AU514" s="162" t="s">
        <v>90</v>
      </c>
      <c r="AV514" s="14" t="s">
        <v>134</v>
      </c>
      <c r="AW514" s="14" t="s">
        <v>36</v>
      </c>
      <c r="AX514" s="14" t="s">
        <v>88</v>
      </c>
      <c r="AY514" s="162" t="s">
        <v>127</v>
      </c>
    </row>
    <row r="515" spans="2:65" s="1" customFormat="1" ht="24.2" customHeight="1">
      <c r="B515" s="31"/>
      <c r="C515" s="168" t="s">
        <v>460</v>
      </c>
      <c r="D515" s="168" t="s">
        <v>310</v>
      </c>
      <c r="E515" s="169" t="s">
        <v>461</v>
      </c>
      <c r="F515" s="170" t="s">
        <v>462</v>
      </c>
      <c r="G515" s="171" t="s">
        <v>184</v>
      </c>
      <c r="H515" s="172">
        <v>14</v>
      </c>
      <c r="I515" s="173"/>
      <c r="J515" s="174">
        <f>ROUND(I515*H515,2)</f>
        <v>0</v>
      </c>
      <c r="K515" s="170" t="s">
        <v>133</v>
      </c>
      <c r="L515" s="175"/>
      <c r="M515" s="176" t="s">
        <v>1</v>
      </c>
      <c r="N515" s="177" t="s">
        <v>45</v>
      </c>
      <c r="P515" s="140">
        <f>O515*H515</f>
        <v>0</v>
      </c>
      <c r="Q515" s="140">
        <v>1.8100000000000002E-2</v>
      </c>
      <c r="R515" s="140">
        <f>Q515*H515</f>
        <v>0.25340000000000001</v>
      </c>
      <c r="S515" s="140">
        <v>0</v>
      </c>
      <c r="T515" s="141">
        <f>S515*H515</f>
        <v>0</v>
      </c>
      <c r="AR515" s="142" t="s">
        <v>189</v>
      </c>
      <c r="AT515" s="142" t="s">
        <v>310</v>
      </c>
      <c r="AU515" s="142" t="s">
        <v>90</v>
      </c>
      <c r="AY515" s="16" t="s">
        <v>127</v>
      </c>
      <c r="BE515" s="143">
        <f>IF(N515="základní",J515,0)</f>
        <v>0</v>
      </c>
      <c r="BF515" s="143">
        <f>IF(N515="snížená",J515,0)</f>
        <v>0</v>
      </c>
      <c r="BG515" s="143">
        <f>IF(N515="zákl. přenesená",J515,0)</f>
        <v>0</v>
      </c>
      <c r="BH515" s="143">
        <f>IF(N515="sníž. přenesená",J515,0)</f>
        <v>0</v>
      </c>
      <c r="BI515" s="143">
        <f>IF(N515="nulová",J515,0)</f>
        <v>0</v>
      </c>
      <c r="BJ515" s="16" t="s">
        <v>88</v>
      </c>
      <c r="BK515" s="143">
        <f>ROUND(I515*H515,2)</f>
        <v>0</v>
      </c>
      <c r="BL515" s="16" t="s">
        <v>134</v>
      </c>
      <c r="BM515" s="142" t="s">
        <v>463</v>
      </c>
    </row>
    <row r="516" spans="2:65" s="1" customFormat="1" ht="11.25">
      <c r="B516" s="31"/>
      <c r="D516" s="144" t="s">
        <v>136</v>
      </c>
      <c r="F516" s="145" t="s">
        <v>462</v>
      </c>
      <c r="I516" s="146"/>
      <c r="L516" s="31"/>
      <c r="M516" s="147"/>
      <c r="T516" s="55"/>
      <c r="AT516" s="16" t="s">
        <v>136</v>
      </c>
      <c r="AU516" s="16" t="s">
        <v>90</v>
      </c>
    </row>
    <row r="517" spans="2:65" s="1" customFormat="1" ht="29.25">
      <c r="B517" s="31"/>
      <c r="D517" s="144" t="s">
        <v>464</v>
      </c>
      <c r="F517" s="178" t="s">
        <v>465</v>
      </c>
      <c r="I517" s="146"/>
      <c r="L517" s="31"/>
      <c r="M517" s="147"/>
      <c r="T517" s="55"/>
      <c r="AT517" s="16" t="s">
        <v>464</v>
      </c>
      <c r="AU517" s="16" t="s">
        <v>90</v>
      </c>
    </row>
    <row r="518" spans="2:65" s="12" customFormat="1" ht="11.25">
      <c r="B518" s="148"/>
      <c r="D518" s="144" t="s">
        <v>138</v>
      </c>
      <c r="E518" s="149" t="s">
        <v>1</v>
      </c>
      <c r="F518" s="150" t="s">
        <v>459</v>
      </c>
      <c r="H518" s="149" t="s">
        <v>1</v>
      </c>
      <c r="I518" s="151"/>
      <c r="L518" s="148"/>
      <c r="M518" s="152"/>
      <c r="T518" s="153"/>
      <c r="AT518" s="149" t="s">
        <v>138</v>
      </c>
      <c r="AU518" s="149" t="s">
        <v>90</v>
      </c>
      <c r="AV518" s="12" t="s">
        <v>88</v>
      </c>
      <c r="AW518" s="12" t="s">
        <v>36</v>
      </c>
      <c r="AX518" s="12" t="s">
        <v>80</v>
      </c>
      <c r="AY518" s="149" t="s">
        <v>127</v>
      </c>
    </row>
    <row r="519" spans="2:65" s="12" customFormat="1" ht="11.25">
      <c r="B519" s="148"/>
      <c r="D519" s="144" t="s">
        <v>138</v>
      </c>
      <c r="E519" s="149" t="s">
        <v>1</v>
      </c>
      <c r="F519" s="150" t="s">
        <v>143</v>
      </c>
      <c r="H519" s="149" t="s">
        <v>1</v>
      </c>
      <c r="I519" s="151"/>
      <c r="L519" s="148"/>
      <c r="M519" s="152"/>
      <c r="T519" s="153"/>
      <c r="AT519" s="149" t="s">
        <v>138</v>
      </c>
      <c r="AU519" s="149" t="s">
        <v>90</v>
      </c>
      <c r="AV519" s="12" t="s">
        <v>88</v>
      </c>
      <c r="AW519" s="12" t="s">
        <v>36</v>
      </c>
      <c r="AX519" s="12" t="s">
        <v>80</v>
      </c>
      <c r="AY519" s="149" t="s">
        <v>127</v>
      </c>
    </row>
    <row r="520" spans="2:65" s="13" customFormat="1" ht="11.25">
      <c r="B520" s="154"/>
      <c r="D520" s="144" t="s">
        <v>138</v>
      </c>
      <c r="E520" s="155" t="s">
        <v>1</v>
      </c>
      <c r="F520" s="156" t="s">
        <v>357</v>
      </c>
      <c r="H520" s="157">
        <v>14</v>
      </c>
      <c r="I520" s="158"/>
      <c r="L520" s="154"/>
      <c r="M520" s="159"/>
      <c r="T520" s="160"/>
      <c r="AT520" s="155" t="s">
        <v>138</v>
      </c>
      <c r="AU520" s="155" t="s">
        <v>90</v>
      </c>
      <c r="AV520" s="13" t="s">
        <v>90</v>
      </c>
      <c r="AW520" s="13" t="s">
        <v>36</v>
      </c>
      <c r="AX520" s="13" t="s">
        <v>80</v>
      </c>
      <c r="AY520" s="155" t="s">
        <v>127</v>
      </c>
    </row>
    <row r="521" spans="2:65" s="14" customFormat="1" ht="11.25">
      <c r="B521" s="161"/>
      <c r="D521" s="144" t="s">
        <v>138</v>
      </c>
      <c r="E521" s="162" t="s">
        <v>1</v>
      </c>
      <c r="F521" s="163" t="s">
        <v>145</v>
      </c>
      <c r="H521" s="164">
        <v>14</v>
      </c>
      <c r="I521" s="165"/>
      <c r="L521" s="161"/>
      <c r="M521" s="166"/>
      <c r="T521" s="167"/>
      <c r="AT521" s="162" t="s">
        <v>138</v>
      </c>
      <c r="AU521" s="162" t="s">
        <v>90</v>
      </c>
      <c r="AV521" s="14" t="s">
        <v>134</v>
      </c>
      <c r="AW521" s="14" t="s">
        <v>36</v>
      </c>
      <c r="AX521" s="14" t="s">
        <v>88</v>
      </c>
      <c r="AY521" s="162" t="s">
        <v>127</v>
      </c>
    </row>
    <row r="522" spans="2:65" s="1" customFormat="1" ht="24.2" customHeight="1">
      <c r="B522" s="31"/>
      <c r="C522" s="168" t="s">
        <v>466</v>
      </c>
      <c r="D522" s="168" t="s">
        <v>310</v>
      </c>
      <c r="E522" s="169" t="s">
        <v>467</v>
      </c>
      <c r="F522" s="170" t="s">
        <v>468</v>
      </c>
      <c r="G522" s="171" t="s">
        <v>218</v>
      </c>
      <c r="H522" s="172">
        <v>8</v>
      </c>
      <c r="I522" s="173"/>
      <c r="J522" s="174">
        <f>ROUND(I522*H522,2)</f>
        <v>0</v>
      </c>
      <c r="K522" s="170" t="s">
        <v>1</v>
      </c>
      <c r="L522" s="175"/>
      <c r="M522" s="176" t="s">
        <v>1</v>
      </c>
      <c r="N522" s="177" t="s">
        <v>45</v>
      </c>
      <c r="P522" s="140">
        <f>O522*H522</f>
        <v>0</v>
      </c>
      <c r="Q522" s="140">
        <v>2.0000000000000001E-4</v>
      </c>
      <c r="R522" s="140">
        <f>Q522*H522</f>
        <v>1.6000000000000001E-3</v>
      </c>
      <c r="S522" s="140">
        <v>0</v>
      </c>
      <c r="T522" s="141">
        <f>S522*H522</f>
        <v>0</v>
      </c>
      <c r="AR522" s="142" t="s">
        <v>189</v>
      </c>
      <c r="AT522" s="142" t="s">
        <v>310</v>
      </c>
      <c r="AU522" s="142" t="s">
        <v>90</v>
      </c>
      <c r="AY522" s="16" t="s">
        <v>127</v>
      </c>
      <c r="BE522" s="143">
        <f>IF(N522="základní",J522,0)</f>
        <v>0</v>
      </c>
      <c r="BF522" s="143">
        <f>IF(N522="snížená",J522,0)</f>
        <v>0</v>
      </c>
      <c r="BG522" s="143">
        <f>IF(N522="zákl. přenesená",J522,0)</f>
        <v>0</v>
      </c>
      <c r="BH522" s="143">
        <f>IF(N522="sníž. přenesená",J522,0)</f>
        <v>0</v>
      </c>
      <c r="BI522" s="143">
        <f>IF(N522="nulová",J522,0)</f>
        <v>0</v>
      </c>
      <c r="BJ522" s="16" t="s">
        <v>88</v>
      </c>
      <c r="BK522" s="143">
        <f>ROUND(I522*H522,2)</f>
        <v>0</v>
      </c>
      <c r="BL522" s="16" t="s">
        <v>134</v>
      </c>
      <c r="BM522" s="142" t="s">
        <v>469</v>
      </c>
    </row>
    <row r="523" spans="2:65" s="1" customFormat="1" ht="11.25">
      <c r="B523" s="31"/>
      <c r="D523" s="144" t="s">
        <v>136</v>
      </c>
      <c r="F523" s="145" t="s">
        <v>468</v>
      </c>
      <c r="I523" s="146"/>
      <c r="L523" s="31"/>
      <c r="M523" s="147"/>
      <c r="T523" s="55"/>
      <c r="AT523" s="16" t="s">
        <v>136</v>
      </c>
      <c r="AU523" s="16" t="s">
        <v>90</v>
      </c>
    </row>
    <row r="524" spans="2:65" s="12" customFormat="1" ht="11.25">
      <c r="B524" s="148"/>
      <c r="D524" s="144" t="s">
        <v>138</v>
      </c>
      <c r="E524" s="149" t="s">
        <v>1</v>
      </c>
      <c r="F524" s="150" t="s">
        <v>459</v>
      </c>
      <c r="H524" s="149" t="s">
        <v>1</v>
      </c>
      <c r="I524" s="151"/>
      <c r="L524" s="148"/>
      <c r="M524" s="152"/>
      <c r="T524" s="153"/>
      <c r="AT524" s="149" t="s">
        <v>138</v>
      </c>
      <c r="AU524" s="149" t="s">
        <v>90</v>
      </c>
      <c r="AV524" s="12" t="s">
        <v>88</v>
      </c>
      <c r="AW524" s="12" t="s">
        <v>36</v>
      </c>
      <c r="AX524" s="12" t="s">
        <v>80</v>
      </c>
      <c r="AY524" s="149" t="s">
        <v>127</v>
      </c>
    </row>
    <row r="525" spans="2:65" s="12" customFormat="1" ht="11.25">
      <c r="B525" s="148"/>
      <c r="D525" s="144" t="s">
        <v>138</v>
      </c>
      <c r="E525" s="149" t="s">
        <v>1</v>
      </c>
      <c r="F525" s="150" t="s">
        <v>143</v>
      </c>
      <c r="H525" s="149" t="s">
        <v>1</v>
      </c>
      <c r="I525" s="151"/>
      <c r="L525" s="148"/>
      <c r="M525" s="152"/>
      <c r="T525" s="153"/>
      <c r="AT525" s="149" t="s">
        <v>138</v>
      </c>
      <c r="AU525" s="149" t="s">
        <v>90</v>
      </c>
      <c r="AV525" s="12" t="s">
        <v>88</v>
      </c>
      <c r="AW525" s="12" t="s">
        <v>36</v>
      </c>
      <c r="AX525" s="12" t="s">
        <v>80</v>
      </c>
      <c r="AY525" s="149" t="s">
        <v>127</v>
      </c>
    </row>
    <row r="526" spans="2:65" s="13" customFormat="1" ht="11.25">
      <c r="B526" s="154"/>
      <c r="D526" s="144" t="s">
        <v>138</v>
      </c>
      <c r="E526" s="155" t="s">
        <v>1</v>
      </c>
      <c r="F526" s="156" t="s">
        <v>189</v>
      </c>
      <c r="H526" s="157">
        <v>8</v>
      </c>
      <c r="I526" s="158"/>
      <c r="L526" s="154"/>
      <c r="M526" s="159"/>
      <c r="T526" s="160"/>
      <c r="AT526" s="155" t="s">
        <v>138</v>
      </c>
      <c r="AU526" s="155" t="s">
        <v>90</v>
      </c>
      <c r="AV526" s="13" t="s">
        <v>90</v>
      </c>
      <c r="AW526" s="13" t="s">
        <v>36</v>
      </c>
      <c r="AX526" s="13" t="s">
        <v>80</v>
      </c>
      <c r="AY526" s="155" t="s">
        <v>127</v>
      </c>
    </row>
    <row r="527" spans="2:65" s="14" customFormat="1" ht="11.25">
      <c r="B527" s="161"/>
      <c r="D527" s="144" t="s">
        <v>138</v>
      </c>
      <c r="E527" s="162" t="s">
        <v>1</v>
      </c>
      <c r="F527" s="163" t="s">
        <v>145</v>
      </c>
      <c r="H527" s="164">
        <v>8</v>
      </c>
      <c r="I527" s="165"/>
      <c r="L527" s="161"/>
      <c r="M527" s="166"/>
      <c r="T527" s="167"/>
      <c r="AT527" s="162" t="s">
        <v>138</v>
      </c>
      <c r="AU527" s="162" t="s">
        <v>90</v>
      </c>
      <c r="AV527" s="14" t="s">
        <v>134</v>
      </c>
      <c r="AW527" s="14" t="s">
        <v>36</v>
      </c>
      <c r="AX527" s="14" t="s">
        <v>88</v>
      </c>
      <c r="AY527" s="162" t="s">
        <v>127</v>
      </c>
    </row>
    <row r="528" spans="2:65" s="1" customFormat="1" ht="33" customHeight="1">
      <c r="B528" s="31"/>
      <c r="C528" s="131" t="s">
        <v>470</v>
      </c>
      <c r="D528" s="131" t="s">
        <v>129</v>
      </c>
      <c r="E528" s="132" t="s">
        <v>471</v>
      </c>
      <c r="F528" s="133" t="s">
        <v>472</v>
      </c>
      <c r="G528" s="134" t="s">
        <v>184</v>
      </c>
      <c r="H528" s="135">
        <v>41.5</v>
      </c>
      <c r="I528" s="136"/>
      <c r="J528" s="137">
        <f>ROUND(I528*H528,2)</f>
        <v>0</v>
      </c>
      <c r="K528" s="133" t="s">
        <v>133</v>
      </c>
      <c r="L528" s="31"/>
      <c r="M528" s="138" t="s">
        <v>1</v>
      </c>
      <c r="N528" s="139" t="s">
        <v>45</v>
      </c>
      <c r="P528" s="140">
        <f>O528*H528</f>
        <v>0</v>
      </c>
      <c r="Q528" s="140">
        <v>1.2999999999999999E-4</v>
      </c>
      <c r="R528" s="140">
        <f>Q528*H528</f>
        <v>5.3949999999999996E-3</v>
      </c>
      <c r="S528" s="140">
        <v>0</v>
      </c>
      <c r="T528" s="141">
        <f>S528*H528</f>
        <v>0</v>
      </c>
      <c r="AR528" s="142" t="s">
        <v>134</v>
      </c>
      <c r="AT528" s="142" t="s">
        <v>129</v>
      </c>
      <c r="AU528" s="142" t="s">
        <v>90</v>
      </c>
      <c r="AY528" s="16" t="s">
        <v>127</v>
      </c>
      <c r="BE528" s="143">
        <f>IF(N528="základní",J528,0)</f>
        <v>0</v>
      </c>
      <c r="BF528" s="143">
        <f>IF(N528="snížená",J528,0)</f>
        <v>0</v>
      </c>
      <c r="BG528" s="143">
        <f>IF(N528="zákl. přenesená",J528,0)</f>
        <v>0</v>
      </c>
      <c r="BH528" s="143">
        <f>IF(N528="sníž. přenesená",J528,0)</f>
        <v>0</v>
      </c>
      <c r="BI528" s="143">
        <f>IF(N528="nulová",J528,0)</f>
        <v>0</v>
      </c>
      <c r="BJ528" s="16" t="s">
        <v>88</v>
      </c>
      <c r="BK528" s="143">
        <f>ROUND(I528*H528,2)</f>
        <v>0</v>
      </c>
      <c r="BL528" s="16" t="s">
        <v>134</v>
      </c>
      <c r="BM528" s="142" t="s">
        <v>473</v>
      </c>
    </row>
    <row r="529" spans="2:65" s="1" customFormat="1" ht="19.5">
      <c r="B529" s="31"/>
      <c r="D529" s="144" t="s">
        <v>136</v>
      </c>
      <c r="F529" s="145" t="s">
        <v>474</v>
      </c>
      <c r="I529" s="146"/>
      <c r="L529" s="31"/>
      <c r="M529" s="147"/>
      <c r="T529" s="55"/>
      <c r="AT529" s="16" t="s">
        <v>136</v>
      </c>
      <c r="AU529" s="16" t="s">
        <v>90</v>
      </c>
    </row>
    <row r="530" spans="2:65" s="12" customFormat="1" ht="11.25">
      <c r="B530" s="148"/>
      <c r="D530" s="144" t="s">
        <v>138</v>
      </c>
      <c r="E530" s="149" t="s">
        <v>1</v>
      </c>
      <c r="F530" s="150" t="s">
        <v>475</v>
      </c>
      <c r="H530" s="149" t="s">
        <v>1</v>
      </c>
      <c r="I530" s="151"/>
      <c r="L530" s="148"/>
      <c r="M530" s="152"/>
      <c r="T530" s="153"/>
      <c r="AT530" s="149" t="s">
        <v>138</v>
      </c>
      <c r="AU530" s="149" t="s">
        <v>90</v>
      </c>
      <c r="AV530" s="12" t="s">
        <v>88</v>
      </c>
      <c r="AW530" s="12" t="s">
        <v>36</v>
      </c>
      <c r="AX530" s="12" t="s">
        <v>80</v>
      </c>
      <c r="AY530" s="149" t="s">
        <v>127</v>
      </c>
    </row>
    <row r="531" spans="2:65" s="12" customFormat="1" ht="11.25">
      <c r="B531" s="148"/>
      <c r="D531" s="144" t="s">
        <v>138</v>
      </c>
      <c r="E531" s="149" t="s">
        <v>1</v>
      </c>
      <c r="F531" s="150" t="s">
        <v>140</v>
      </c>
      <c r="H531" s="149" t="s">
        <v>1</v>
      </c>
      <c r="I531" s="151"/>
      <c r="L531" s="148"/>
      <c r="M531" s="152"/>
      <c r="T531" s="153"/>
      <c r="AT531" s="149" t="s">
        <v>138</v>
      </c>
      <c r="AU531" s="149" t="s">
        <v>90</v>
      </c>
      <c r="AV531" s="12" t="s">
        <v>88</v>
      </c>
      <c r="AW531" s="12" t="s">
        <v>36</v>
      </c>
      <c r="AX531" s="12" t="s">
        <v>80</v>
      </c>
      <c r="AY531" s="149" t="s">
        <v>127</v>
      </c>
    </row>
    <row r="532" spans="2:65" s="13" customFormat="1" ht="11.25">
      <c r="B532" s="154"/>
      <c r="D532" s="144" t="s">
        <v>138</v>
      </c>
      <c r="E532" s="155" t="s">
        <v>1</v>
      </c>
      <c r="F532" s="156" t="s">
        <v>476</v>
      </c>
      <c r="H532" s="157">
        <v>41.5</v>
      </c>
      <c r="I532" s="158"/>
      <c r="L532" s="154"/>
      <c r="M532" s="159"/>
      <c r="T532" s="160"/>
      <c r="AT532" s="155" t="s">
        <v>138</v>
      </c>
      <c r="AU532" s="155" t="s">
        <v>90</v>
      </c>
      <c r="AV532" s="13" t="s">
        <v>90</v>
      </c>
      <c r="AW532" s="13" t="s">
        <v>36</v>
      </c>
      <c r="AX532" s="13" t="s">
        <v>80</v>
      </c>
      <c r="AY532" s="155" t="s">
        <v>127</v>
      </c>
    </row>
    <row r="533" spans="2:65" s="14" customFormat="1" ht="11.25">
      <c r="B533" s="161"/>
      <c r="D533" s="144" t="s">
        <v>138</v>
      </c>
      <c r="E533" s="162" t="s">
        <v>1</v>
      </c>
      <c r="F533" s="163" t="s">
        <v>145</v>
      </c>
      <c r="H533" s="164">
        <v>41.5</v>
      </c>
      <c r="I533" s="165"/>
      <c r="L533" s="161"/>
      <c r="M533" s="166"/>
      <c r="T533" s="167"/>
      <c r="AT533" s="162" t="s">
        <v>138</v>
      </c>
      <c r="AU533" s="162" t="s">
        <v>90</v>
      </c>
      <c r="AV533" s="14" t="s">
        <v>134</v>
      </c>
      <c r="AW533" s="14" t="s">
        <v>36</v>
      </c>
      <c r="AX533" s="14" t="s">
        <v>88</v>
      </c>
      <c r="AY533" s="162" t="s">
        <v>127</v>
      </c>
    </row>
    <row r="534" spans="2:65" s="1" customFormat="1" ht="24.2" customHeight="1">
      <c r="B534" s="31"/>
      <c r="C534" s="168" t="s">
        <v>477</v>
      </c>
      <c r="D534" s="168" t="s">
        <v>310</v>
      </c>
      <c r="E534" s="169" t="s">
        <v>478</v>
      </c>
      <c r="F534" s="170" t="s">
        <v>479</v>
      </c>
      <c r="G534" s="171" t="s">
        <v>184</v>
      </c>
      <c r="H534" s="172">
        <v>41.914999999999999</v>
      </c>
      <c r="I534" s="173"/>
      <c r="J534" s="174">
        <f>ROUND(I534*H534,2)</f>
        <v>0</v>
      </c>
      <c r="K534" s="170" t="s">
        <v>133</v>
      </c>
      <c r="L534" s="175"/>
      <c r="M534" s="176" t="s">
        <v>1</v>
      </c>
      <c r="N534" s="177" t="s">
        <v>45</v>
      </c>
      <c r="P534" s="140">
        <f>O534*H534</f>
        <v>0</v>
      </c>
      <c r="Q534" s="140">
        <v>2.6499999999999999E-2</v>
      </c>
      <c r="R534" s="140">
        <f>Q534*H534</f>
        <v>1.1107475</v>
      </c>
      <c r="S534" s="140">
        <v>0</v>
      </c>
      <c r="T534" s="141">
        <f>S534*H534</f>
        <v>0</v>
      </c>
      <c r="AR534" s="142" t="s">
        <v>189</v>
      </c>
      <c r="AT534" s="142" t="s">
        <v>310</v>
      </c>
      <c r="AU534" s="142" t="s">
        <v>90</v>
      </c>
      <c r="AY534" s="16" t="s">
        <v>127</v>
      </c>
      <c r="BE534" s="143">
        <f>IF(N534="základní",J534,0)</f>
        <v>0</v>
      </c>
      <c r="BF534" s="143">
        <f>IF(N534="snížená",J534,0)</f>
        <v>0</v>
      </c>
      <c r="BG534" s="143">
        <f>IF(N534="zákl. přenesená",J534,0)</f>
        <v>0</v>
      </c>
      <c r="BH534" s="143">
        <f>IF(N534="sníž. přenesená",J534,0)</f>
        <v>0</v>
      </c>
      <c r="BI534" s="143">
        <f>IF(N534="nulová",J534,0)</f>
        <v>0</v>
      </c>
      <c r="BJ534" s="16" t="s">
        <v>88</v>
      </c>
      <c r="BK534" s="143">
        <f>ROUND(I534*H534,2)</f>
        <v>0</v>
      </c>
      <c r="BL534" s="16" t="s">
        <v>134</v>
      </c>
      <c r="BM534" s="142" t="s">
        <v>480</v>
      </c>
    </row>
    <row r="535" spans="2:65" s="1" customFormat="1" ht="11.25">
      <c r="B535" s="31"/>
      <c r="D535" s="144" t="s">
        <v>136</v>
      </c>
      <c r="F535" s="145" t="s">
        <v>479</v>
      </c>
      <c r="I535" s="146"/>
      <c r="L535" s="31"/>
      <c r="M535" s="147"/>
      <c r="T535" s="55"/>
      <c r="AT535" s="16" t="s">
        <v>136</v>
      </c>
      <c r="AU535" s="16" t="s">
        <v>90</v>
      </c>
    </row>
    <row r="536" spans="2:65" s="1" customFormat="1" ht="29.25">
      <c r="B536" s="31"/>
      <c r="D536" s="144" t="s">
        <v>464</v>
      </c>
      <c r="F536" s="178" t="s">
        <v>465</v>
      </c>
      <c r="I536" s="146"/>
      <c r="L536" s="31"/>
      <c r="M536" s="147"/>
      <c r="T536" s="55"/>
      <c r="AT536" s="16" t="s">
        <v>464</v>
      </c>
      <c r="AU536" s="16" t="s">
        <v>90</v>
      </c>
    </row>
    <row r="537" spans="2:65" s="12" customFormat="1" ht="11.25">
      <c r="B537" s="148"/>
      <c r="D537" s="144" t="s">
        <v>138</v>
      </c>
      <c r="E537" s="149" t="s">
        <v>1</v>
      </c>
      <c r="F537" s="150" t="s">
        <v>475</v>
      </c>
      <c r="H537" s="149" t="s">
        <v>1</v>
      </c>
      <c r="I537" s="151"/>
      <c r="L537" s="148"/>
      <c r="M537" s="152"/>
      <c r="T537" s="153"/>
      <c r="AT537" s="149" t="s">
        <v>138</v>
      </c>
      <c r="AU537" s="149" t="s">
        <v>90</v>
      </c>
      <c r="AV537" s="12" t="s">
        <v>88</v>
      </c>
      <c r="AW537" s="12" t="s">
        <v>36</v>
      </c>
      <c r="AX537" s="12" t="s">
        <v>80</v>
      </c>
      <c r="AY537" s="149" t="s">
        <v>127</v>
      </c>
    </row>
    <row r="538" spans="2:65" s="12" customFormat="1" ht="11.25">
      <c r="B538" s="148"/>
      <c r="D538" s="144" t="s">
        <v>138</v>
      </c>
      <c r="E538" s="149" t="s">
        <v>1</v>
      </c>
      <c r="F538" s="150" t="s">
        <v>140</v>
      </c>
      <c r="H538" s="149" t="s">
        <v>1</v>
      </c>
      <c r="I538" s="151"/>
      <c r="L538" s="148"/>
      <c r="M538" s="152"/>
      <c r="T538" s="153"/>
      <c r="AT538" s="149" t="s">
        <v>138</v>
      </c>
      <c r="AU538" s="149" t="s">
        <v>90</v>
      </c>
      <c r="AV538" s="12" t="s">
        <v>88</v>
      </c>
      <c r="AW538" s="12" t="s">
        <v>36</v>
      </c>
      <c r="AX538" s="12" t="s">
        <v>80</v>
      </c>
      <c r="AY538" s="149" t="s">
        <v>127</v>
      </c>
    </row>
    <row r="539" spans="2:65" s="13" customFormat="1" ht="11.25">
      <c r="B539" s="154"/>
      <c r="D539" s="144" t="s">
        <v>138</v>
      </c>
      <c r="E539" s="155" t="s">
        <v>1</v>
      </c>
      <c r="F539" s="156" t="s">
        <v>476</v>
      </c>
      <c r="H539" s="157">
        <v>41.5</v>
      </c>
      <c r="I539" s="158"/>
      <c r="L539" s="154"/>
      <c r="M539" s="159"/>
      <c r="T539" s="160"/>
      <c r="AT539" s="155" t="s">
        <v>138</v>
      </c>
      <c r="AU539" s="155" t="s">
        <v>90</v>
      </c>
      <c r="AV539" s="13" t="s">
        <v>90</v>
      </c>
      <c r="AW539" s="13" t="s">
        <v>36</v>
      </c>
      <c r="AX539" s="13" t="s">
        <v>80</v>
      </c>
      <c r="AY539" s="155" t="s">
        <v>127</v>
      </c>
    </row>
    <row r="540" spans="2:65" s="14" customFormat="1" ht="11.25">
      <c r="B540" s="161"/>
      <c r="D540" s="144" t="s">
        <v>138</v>
      </c>
      <c r="E540" s="162" t="s">
        <v>1</v>
      </c>
      <c r="F540" s="163" t="s">
        <v>145</v>
      </c>
      <c r="H540" s="164">
        <v>41.5</v>
      </c>
      <c r="I540" s="165"/>
      <c r="L540" s="161"/>
      <c r="M540" s="166"/>
      <c r="T540" s="167"/>
      <c r="AT540" s="162" t="s">
        <v>138</v>
      </c>
      <c r="AU540" s="162" t="s">
        <v>90</v>
      </c>
      <c r="AV540" s="14" t="s">
        <v>134</v>
      </c>
      <c r="AW540" s="14" t="s">
        <v>36</v>
      </c>
      <c r="AX540" s="14" t="s">
        <v>88</v>
      </c>
      <c r="AY540" s="162" t="s">
        <v>127</v>
      </c>
    </row>
    <row r="541" spans="2:65" s="13" customFormat="1" ht="11.25">
      <c r="B541" s="154"/>
      <c r="D541" s="144" t="s">
        <v>138</v>
      </c>
      <c r="F541" s="156" t="s">
        <v>481</v>
      </c>
      <c r="H541" s="157">
        <v>41.914999999999999</v>
      </c>
      <c r="I541" s="158"/>
      <c r="L541" s="154"/>
      <c r="M541" s="159"/>
      <c r="T541" s="160"/>
      <c r="AT541" s="155" t="s">
        <v>138</v>
      </c>
      <c r="AU541" s="155" t="s">
        <v>90</v>
      </c>
      <c r="AV541" s="13" t="s">
        <v>90</v>
      </c>
      <c r="AW541" s="13" t="s">
        <v>4</v>
      </c>
      <c r="AX541" s="13" t="s">
        <v>88</v>
      </c>
      <c r="AY541" s="155" t="s">
        <v>127</v>
      </c>
    </row>
    <row r="542" spans="2:65" s="1" customFormat="1" ht="24.2" customHeight="1">
      <c r="B542" s="31"/>
      <c r="C542" s="168" t="s">
        <v>482</v>
      </c>
      <c r="D542" s="168" t="s">
        <v>310</v>
      </c>
      <c r="E542" s="169" t="s">
        <v>483</v>
      </c>
      <c r="F542" s="170" t="s">
        <v>484</v>
      </c>
      <c r="G542" s="171" t="s">
        <v>218</v>
      </c>
      <c r="H542" s="172">
        <v>30</v>
      </c>
      <c r="I542" s="173"/>
      <c r="J542" s="174">
        <f>ROUND(I542*H542,2)</f>
        <v>0</v>
      </c>
      <c r="K542" s="170" t="s">
        <v>1</v>
      </c>
      <c r="L542" s="175"/>
      <c r="M542" s="176" t="s">
        <v>1</v>
      </c>
      <c r="N542" s="177" t="s">
        <v>45</v>
      </c>
      <c r="P542" s="140">
        <f>O542*H542</f>
        <v>0</v>
      </c>
      <c r="Q542" s="140">
        <v>2.0000000000000001E-4</v>
      </c>
      <c r="R542" s="140">
        <f>Q542*H542</f>
        <v>6.0000000000000001E-3</v>
      </c>
      <c r="S542" s="140">
        <v>0</v>
      </c>
      <c r="T542" s="141">
        <f>S542*H542</f>
        <v>0</v>
      </c>
      <c r="AR542" s="142" t="s">
        <v>189</v>
      </c>
      <c r="AT542" s="142" t="s">
        <v>310</v>
      </c>
      <c r="AU542" s="142" t="s">
        <v>90</v>
      </c>
      <c r="AY542" s="16" t="s">
        <v>127</v>
      </c>
      <c r="BE542" s="143">
        <f>IF(N542="základní",J542,0)</f>
        <v>0</v>
      </c>
      <c r="BF542" s="143">
        <f>IF(N542="snížená",J542,0)</f>
        <v>0</v>
      </c>
      <c r="BG542" s="143">
        <f>IF(N542="zákl. přenesená",J542,0)</f>
        <v>0</v>
      </c>
      <c r="BH542" s="143">
        <f>IF(N542="sníž. přenesená",J542,0)</f>
        <v>0</v>
      </c>
      <c r="BI542" s="143">
        <f>IF(N542="nulová",J542,0)</f>
        <v>0</v>
      </c>
      <c r="BJ542" s="16" t="s">
        <v>88</v>
      </c>
      <c r="BK542" s="143">
        <f>ROUND(I542*H542,2)</f>
        <v>0</v>
      </c>
      <c r="BL542" s="16" t="s">
        <v>134</v>
      </c>
      <c r="BM542" s="142" t="s">
        <v>485</v>
      </c>
    </row>
    <row r="543" spans="2:65" s="1" customFormat="1" ht="11.25">
      <c r="B543" s="31"/>
      <c r="D543" s="144" t="s">
        <v>136</v>
      </c>
      <c r="F543" s="145" t="s">
        <v>484</v>
      </c>
      <c r="I543" s="146"/>
      <c r="L543" s="31"/>
      <c r="M543" s="147"/>
      <c r="T543" s="55"/>
      <c r="AT543" s="16" t="s">
        <v>136</v>
      </c>
      <c r="AU543" s="16" t="s">
        <v>90</v>
      </c>
    </row>
    <row r="544" spans="2:65" s="12" customFormat="1" ht="11.25">
      <c r="B544" s="148"/>
      <c r="D544" s="144" t="s">
        <v>138</v>
      </c>
      <c r="E544" s="149" t="s">
        <v>1</v>
      </c>
      <c r="F544" s="150" t="s">
        <v>475</v>
      </c>
      <c r="H544" s="149" t="s">
        <v>1</v>
      </c>
      <c r="I544" s="151"/>
      <c r="L544" s="148"/>
      <c r="M544" s="152"/>
      <c r="T544" s="153"/>
      <c r="AT544" s="149" t="s">
        <v>138</v>
      </c>
      <c r="AU544" s="149" t="s">
        <v>90</v>
      </c>
      <c r="AV544" s="12" t="s">
        <v>88</v>
      </c>
      <c r="AW544" s="12" t="s">
        <v>36</v>
      </c>
      <c r="AX544" s="12" t="s">
        <v>80</v>
      </c>
      <c r="AY544" s="149" t="s">
        <v>127</v>
      </c>
    </row>
    <row r="545" spans="2:65" s="12" customFormat="1" ht="11.25">
      <c r="B545" s="148"/>
      <c r="D545" s="144" t="s">
        <v>138</v>
      </c>
      <c r="E545" s="149" t="s">
        <v>1</v>
      </c>
      <c r="F545" s="150" t="s">
        <v>140</v>
      </c>
      <c r="H545" s="149" t="s">
        <v>1</v>
      </c>
      <c r="I545" s="151"/>
      <c r="L545" s="148"/>
      <c r="M545" s="152"/>
      <c r="T545" s="153"/>
      <c r="AT545" s="149" t="s">
        <v>138</v>
      </c>
      <c r="AU545" s="149" t="s">
        <v>90</v>
      </c>
      <c r="AV545" s="12" t="s">
        <v>88</v>
      </c>
      <c r="AW545" s="12" t="s">
        <v>36</v>
      </c>
      <c r="AX545" s="12" t="s">
        <v>80</v>
      </c>
      <c r="AY545" s="149" t="s">
        <v>127</v>
      </c>
    </row>
    <row r="546" spans="2:65" s="13" customFormat="1" ht="11.25">
      <c r="B546" s="154"/>
      <c r="D546" s="144" t="s">
        <v>138</v>
      </c>
      <c r="E546" s="155" t="s">
        <v>1</v>
      </c>
      <c r="F546" s="156" t="s">
        <v>328</v>
      </c>
      <c r="H546" s="157">
        <v>30</v>
      </c>
      <c r="I546" s="158"/>
      <c r="L546" s="154"/>
      <c r="M546" s="159"/>
      <c r="T546" s="160"/>
      <c r="AT546" s="155" t="s">
        <v>138</v>
      </c>
      <c r="AU546" s="155" t="s">
        <v>90</v>
      </c>
      <c r="AV546" s="13" t="s">
        <v>90</v>
      </c>
      <c r="AW546" s="13" t="s">
        <v>36</v>
      </c>
      <c r="AX546" s="13" t="s">
        <v>80</v>
      </c>
      <c r="AY546" s="155" t="s">
        <v>127</v>
      </c>
    </row>
    <row r="547" spans="2:65" s="14" customFormat="1" ht="11.25">
      <c r="B547" s="161"/>
      <c r="D547" s="144" t="s">
        <v>138</v>
      </c>
      <c r="E547" s="162" t="s">
        <v>1</v>
      </c>
      <c r="F547" s="163" t="s">
        <v>145</v>
      </c>
      <c r="H547" s="164">
        <v>30</v>
      </c>
      <c r="I547" s="165"/>
      <c r="L547" s="161"/>
      <c r="M547" s="166"/>
      <c r="T547" s="167"/>
      <c r="AT547" s="162" t="s">
        <v>138</v>
      </c>
      <c r="AU547" s="162" t="s">
        <v>90</v>
      </c>
      <c r="AV547" s="14" t="s">
        <v>134</v>
      </c>
      <c r="AW547" s="14" t="s">
        <v>36</v>
      </c>
      <c r="AX547" s="14" t="s">
        <v>88</v>
      </c>
      <c r="AY547" s="162" t="s">
        <v>127</v>
      </c>
    </row>
    <row r="548" spans="2:65" s="1" customFormat="1" ht="33" customHeight="1">
      <c r="B548" s="31"/>
      <c r="C548" s="131" t="s">
        <v>486</v>
      </c>
      <c r="D548" s="131" t="s">
        <v>129</v>
      </c>
      <c r="E548" s="132" t="s">
        <v>487</v>
      </c>
      <c r="F548" s="133" t="s">
        <v>488</v>
      </c>
      <c r="G548" s="134" t="s">
        <v>184</v>
      </c>
      <c r="H548" s="135">
        <v>13.5</v>
      </c>
      <c r="I548" s="136"/>
      <c r="J548" s="137">
        <f>ROUND(I548*H548,2)</f>
        <v>0</v>
      </c>
      <c r="K548" s="133" t="s">
        <v>133</v>
      </c>
      <c r="L548" s="31"/>
      <c r="M548" s="138" t="s">
        <v>1</v>
      </c>
      <c r="N548" s="139" t="s">
        <v>45</v>
      </c>
      <c r="P548" s="140">
        <f>O548*H548</f>
        <v>0</v>
      </c>
      <c r="Q548" s="140">
        <v>1.3999999999999999E-4</v>
      </c>
      <c r="R548" s="140">
        <f>Q548*H548</f>
        <v>1.8899999999999998E-3</v>
      </c>
      <c r="S548" s="140">
        <v>0</v>
      </c>
      <c r="T548" s="141">
        <f>S548*H548</f>
        <v>0</v>
      </c>
      <c r="AR548" s="142" t="s">
        <v>134</v>
      </c>
      <c r="AT548" s="142" t="s">
        <v>129</v>
      </c>
      <c r="AU548" s="142" t="s">
        <v>90</v>
      </c>
      <c r="AY548" s="16" t="s">
        <v>127</v>
      </c>
      <c r="BE548" s="143">
        <f>IF(N548="základní",J548,0)</f>
        <v>0</v>
      </c>
      <c r="BF548" s="143">
        <f>IF(N548="snížená",J548,0)</f>
        <v>0</v>
      </c>
      <c r="BG548" s="143">
        <f>IF(N548="zákl. přenesená",J548,0)</f>
        <v>0</v>
      </c>
      <c r="BH548" s="143">
        <f>IF(N548="sníž. přenesená",J548,0)</f>
        <v>0</v>
      </c>
      <c r="BI548" s="143">
        <f>IF(N548="nulová",J548,0)</f>
        <v>0</v>
      </c>
      <c r="BJ548" s="16" t="s">
        <v>88</v>
      </c>
      <c r="BK548" s="143">
        <f>ROUND(I548*H548,2)</f>
        <v>0</v>
      </c>
      <c r="BL548" s="16" t="s">
        <v>134</v>
      </c>
      <c r="BM548" s="142" t="s">
        <v>489</v>
      </c>
    </row>
    <row r="549" spans="2:65" s="1" customFormat="1" ht="19.5">
      <c r="B549" s="31"/>
      <c r="D549" s="144" t="s">
        <v>136</v>
      </c>
      <c r="F549" s="145" t="s">
        <v>490</v>
      </c>
      <c r="I549" s="146"/>
      <c r="L549" s="31"/>
      <c r="M549" s="147"/>
      <c r="T549" s="55"/>
      <c r="AT549" s="16" t="s">
        <v>136</v>
      </c>
      <c r="AU549" s="16" t="s">
        <v>90</v>
      </c>
    </row>
    <row r="550" spans="2:65" s="12" customFormat="1" ht="11.25">
      <c r="B550" s="148"/>
      <c r="D550" s="144" t="s">
        <v>138</v>
      </c>
      <c r="E550" s="149" t="s">
        <v>1</v>
      </c>
      <c r="F550" s="150" t="s">
        <v>475</v>
      </c>
      <c r="H550" s="149" t="s">
        <v>1</v>
      </c>
      <c r="I550" s="151"/>
      <c r="L550" s="148"/>
      <c r="M550" s="152"/>
      <c r="T550" s="153"/>
      <c r="AT550" s="149" t="s">
        <v>138</v>
      </c>
      <c r="AU550" s="149" t="s">
        <v>90</v>
      </c>
      <c r="AV550" s="12" t="s">
        <v>88</v>
      </c>
      <c r="AW550" s="12" t="s">
        <v>36</v>
      </c>
      <c r="AX550" s="12" t="s">
        <v>80</v>
      </c>
      <c r="AY550" s="149" t="s">
        <v>127</v>
      </c>
    </row>
    <row r="551" spans="2:65" s="12" customFormat="1" ht="11.25">
      <c r="B551" s="148"/>
      <c r="D551" s="144" t="s">
        <v>138</v>
      </c>
      <c r="E551" s="149" t="s">
        <v>1</v>
      </c>
      <c r="F551" s="150" t="s">
        <v>140</v>
      </c>
      <c r="H551" s="149" t="s">
        <v>1</v>
      </c>
      <c r="I551" s="151"/>
      <c r="L551" s="148"/>
      <c r="M551" s="152"/>
      <c r="T551" s="153"/>
      <c r="AT551" s="149" t="s">
        <v>138</v>
      </c>
      <c r="AU551" s="149" t="s">
        <v>90</v>
      </c>
      <c r="AV551" s="12" t="s">
        <v>88</v>
      </c>
      <c r="AW551" s="12" t="s">
        <v>36</v>
      </c>
      <c r="AX551" s="12" t="s">
        <v>80</v>
      </c>
      <c r="AY551" s="149" t="s">
        <v>127</v>
      </c>
    </row>
    <row r="552" spans="2:65" s="13" customFormat="1" ht="11.25">
      <c r="B552" s="154"/>
      <c r="D552" s="144" t="s">
        <v>138</v>
      </c>
      <c r="E552" s="155" t="s">
        <v>1</v>
      </c>
      <c r="F552" s="156" t="s">
        <v>491</v>
      </c>
      <c r="H552" s="157">
        <v>13.5</v>
      </c>
      <c r="I552" s="158"/>
      <c r="L552" s="154"/>
      <c r="M552" s="159"/>
      <c r="T552" s="160"/>
      <c r="AT552" s="155" t="s">
        <v>138</v>
      </c>
      <c r="AU552" s="155" t="s">
        <v>90</v>
      </c>
      <c r="AV552" s="13" t="s">
        <v>90</v>
      </c>
      <c r="AW552" s="13" t="s">
        <v>36</v>
      </c>
      <c r="AX552" s="13" t="s">
        <v>80</v>
      </c>
      <c r="AY552" s="155" t="s">
        <v>127</v>
      </c>
    </row>
    <row r="553" spans="2:65" s="14" customFormat="1" ht="11.25">
      <c r="B553" s="161"/>
      <c r="D553" s="144" t="s">
        <v>138</v>
      </c>
      <c r="E553" s="162" t="s">
        <v>1</v>
      </c>
      <c r="F553" s="163" t="s">
        <v>145</v>
      </c>
      <c r="H553" s="164">
        <v>13.5</v>
      </c>
      <c r="I553" s="165"/>
      <c r="L553" s="161"/>
      <c r="M553" s="166"/>
      <c r="T553" s="167"/>
      <c r="AT553" s="162" t="s">
        <v>138</v>
      </c>
      <c r="AU553" s="162" t="s">
        <v>90</v>
      </c>
      <c r="AV553" s="14" t="s">
        <v>134</v>
      </c>
      <c r="AW553" s="14" t="s">
        <v>36</v>
      </c>
      <c r="AX553" s="14" t="s">
        <v>88</v>
      </c>
      <c r="AY553" s="162" t="s">
        <v>127</v>
      </c>
    </row>
    <row r="554" spans="2:65" s="1" customFormat="1" ht="24.2" customHeight="1">
      <c r="B554" s="31"/>
      <c r="C554" s="168" t="s">
        <v>492</v>
      </c>
      <c r="D554" s="168" t="s">
        <v>310</v>
      </c>
      <c r="E554" s="169" t="s">
        <v>493</v>
      </c>
      <c r="F554" s="170" t="s">
        <v>494</v>
      </c>
      <c r="G554" s="171" t="s">
        <v>184</v>
      </c>
      <c r="H554" s="172">
        <v>13.635</v>
      </c>
      <c r="I554" s="173"/>
      <c r="J554" s="174">
        <f>ROUND(I554*H554,2)</f>
        <v>0</v>
      </c>
      <c r="K554" s="170" t="s">
        <v>133</v>
      </c>
      <c r="L554" s="175"/>
      <c r="M554" s="176" t="s">
        <v>1</v>
      </c>
      <c r="N554" s="177" t="s">
        <v>45</v>
      </c>
      <c r="P554" s="140">
        <f>O554*H554</f>
        <v>0</v>
      </c>
      <c r="Q554" s="140">
        <v>3.6999999999999998E-2</v>
      </c>
      <c r="R554" s="140">
        <f>Q554*H554</f>
        <v>0.50449499999999992</v>
      </c>
      <c r="S554" s="140">
        <v>0</v>
      </c>
      <c r="T554" s="141">
        <f>S554*H554</f>
        <v>0</v>
      </c>
      <c r="AR554" s="142" t="s">
        <v>189</v>
      </c>
      <c r="AT554" s="142" t="s">
        <v>310</v>
      </c>
      <c r="AU554" s="142" t="s">
        <v>90</v>
      </c>
      <c r="AY554" s="16" t="s">
        <v>127</v>
      </c>
      <c r="BE554" s="143">
        <f>IF(N554="základní",J554,0)</f>
        <v>0</v>
      </c>
      <c r="BF554" s="143">
        <f>IF(N554="snížená",J554,0)</f>
        <v>0</v>
      </c>
      <c r="BG554" s="143">
        <f>IF(N554="zákl. přenesená",J554,0)</f>
        <v>0</v>
      </c>
      <c r="BH554" s="143">
        <f>IF(N554="sníž. přenesená",J554,0)</f>
        <v>0</v>
      </c>
      <c r="BI554" s="143">
        <f>IF(N554="nulová",J554,0)</f>
        <v>0</v>
      </c>
      <c r="BJ554" s="16" t="s">
        <v>88</v>
      </c>
      <c r="BK554" s="143">
        <f>ROUND(I554*H554,2)</f>
        <v>0</v>
      </c>
      <c r="BL554" s="16" t="s">
        <v>134</v>
      </c>
      <c r="BM554" s="142" t="s">
        <v>495</v>
      </c>
    </row>
    <row r="555" spans="2:65" s="1" customFormat="1" ht="11.25">
      <c r="B555" s="31"/>
      <c r="D555" s="144" t="s">
        <v>136</v>
      </c>
      <c r="F555" s="145" t="s">
        <v>494</v>
      </c>
      <c r="I555" s="146"/>
      <c r="L555" s="31"/>
      <c r="M555" s="147"/>
      <c r="T555" s="55"/>
      <c r="AT555" s="16" t="s">
        <v>136</v>
      </c>
      <c r="AU555" s="16" t="s">
        <v>90</v>
      </c>
    </row>
    <row r="556" spans="2:65" s="1" customFormat="1" ht="29.25">
      <c r="B556" s="31"/>
      <c r="D556" s="144" t="s">
        <v>464</v>
      </c>
      <c r="F556" s="178" t="s">
        <v>465</v>
      </c>
      <c r="I556" s="146"/>
      <c r="L556" s="31"/>
      <c r="M556" s="147"/>
      <c r="T556" s="55"/>
      <c r="AT556" s="16" t="s">
        <v>464</v>
      </c>
      <c r="AU556" s="16" t="s">
        <v>90</v>
      </c>
    </row>
    <row r="557" spans="2:65" s="12" customFormat="1" ht="11.25">
      <c r="B557" s="148"/>
      <c r="D557" s="144" t="s">
        <v>138</v>
      </c>
      <c r="E557" s="149" t="s">
        <v>1</v>
      </c>
      <c r="F557" s="150" t="s">
        <v>475</v>
      </c>
      <c r="H557" s="149" t="s">
        <v>1</v>
      </c>
      <c r="I557" s="151"/>
      <c r="L557" s="148"/>
      <c r="M557" s="152"/>
      <c r="T557" s="153"/>
      <c r="AT557" s="149" t="s">
        <v>138</v>
      </c>
      <c r="AU557" s="149" t="s">
        <v>90</v>
      </c>
      <c r="AV557" s="12" t="s">
        <v>88</v>
      </c>
      <c r="AW557" s="12" t="s">
        <v>36</v>
      </c>
      <c r="AX557" s="12" t="s">
        <v>80</v>
      </c>
      <c r="AY557" s="149" t="s">
        <v>127</v>
      </c>
    </row>
    <row r="558" spans="2:65" s="12" customFormat="1" ht="11.25">
      <c r="B558" s="148"/>
      <c r="D558" s="144" t="s">
        <v>138</v>
      </c>
      <c r="E558" s="149" t="s">
        <v>1</v>
      </c>
      <c r="F558" s="150" t="s">
        <v>140</v>
      </c>
      <c r="H558" s="149" t="s">
        <v>1</v>
      </c>
      <c r="I558" s="151"/>
      <c r="L558" s="148"/>
      <c r="M558" s="152"/>
      <c r="T558" s="153"/>
      <c r="AT558" s="149" t="s">
        <v>138</v>
      </c>
      <c r="AU558" s="149" t="s">
        <v>90</v>
      </c>
      <c r="AV558" s="12" t="s">
        <v>88</v>
      </c>
      <c r="AW558" s="12" t="s">
        <v>36</v>
      </c>
      <c r="AX558" s="12" t="s">
        <v>80</v>
      </c>
      <c r="AY558" s="149" t="s">
        <v>127</v>
      </c>
    </row>
    <row r="559" spans="2:65" s="13" customFormat="1" ht="11.25">
      <c r="B559" s="154"/>
      <c r="D559" s="144" t="s">
        <v>138</v>
      </c>
      <c r="E559" s="155" t="s">
        <v>1</v>
      </c>
      <c r="F559" s="156" t="s">
        <v>491</v>
      </c>
      <c r="H559" s="157">
        <v>13.5</v>
      </c>
      <c r="I559" s="158"/>
      <c r="L559" s="154"/>
      <c r="M559" s="159"/>
      <c r="T559" s="160"/>
      <c r="AT559" s="155" t="s">
        <v>138</v>
      </c>
      <c r="AU559" s="155" t="s">
        <v>90</v>
      </c>
      <c r="AV559" s="13" t="s">
        <v>90</v>
      </c>
      <c r="AW559" s="13" t="s">
        <v>36</v>
      </c>
      <c r="AX559" s="13" t="s">
        <v>80</v>
      </c>
      <c r="AY559" s="155" t="s">
        <v>127</v>
      </c>
    </row>
    <row r="560" spans="2:65" s="14" customFormat="1" ht="11.25">
      <c r="B560" s="161"/>
      <c r="D560" s="144" t="s">
        <v>138</v>
      </c>
      <c r="E560" s="162" t="s">
        <v>1</v>
      </c>
      <c r="F560" s="163" t="s">
        <v>145</v>
      </c>
      <c r="H560" s="164">
        <v>13.5</v>
      </c>
      <c r="I560" s="165"/>
      <c r="L560" s="161"/>
      <c r="M560" s="166"/>
      <c r="T560" s="167"/>
      <c r="AT560" s="162" t="s">
        <v>138</v>
      </c>
      <c r="AU560" s="162" t="s">
        <v>90</v>
      </c>
      <c r="AV560" s="14" t="s">
        <v>134</v>
      </c>
      <c r="AW560" s="14" t="s">
        <v>36</v>
      </c>
      <c r="AX560" s="14" t="s">
        <v>88</v>
      </c>
      <c r="AY560" s="162" t="s">
        <v>127</v>
      </c>
    </row>
    <row r="561" spans="2:65" s="13" customFormat="1" ht="11.25">
      <c r="B561" s="154"/>
      <c r="D561" s="144" t="s">
        <v>138</v>
      </c>
      <c r="F561" s="156" t="s">
        <v>496</v>
      </c>
      <c r="H561" s="157">
        <v>13.635</v>
      </c>
      <c r="I561" s="158"/>
      <c r="L561" s="154"/>
      <c r="M561" s="159"/>
      <c r="T561" s="160"/>
      <c r="AT561" s="155" t="s">
        <v>138</v>
      </c>
      <c r="AU561" s="155" t="s">
        <v>90</v>
      </c>
      <c r="AV561" s="13" t="s">
        <v>90</v>
      </c>
      <c r="AW561" s="13" t="s">
        <v>4</v>
      </c>
      <c r="AX561" s="13" t="s">
        <v>88</v>
      </c>
      <c r="AY561" s="155" t="s">
        <v>127</v>
      </c>
    </row>
    <row r="562" spans="2:65" s="1" customFormat="1" ht="24.2" customHeight="1">
      <c r="B562" s="31"/>
      <c r="C562" s="168" t="s">
        <v>497</v>
      </c>
      <c r="D562" s="168" t="s">
        <v>310</v>
      </c>
      <c r="E562" s="169" t="s">
        <v>498</v>
      </c>
      <c r="F562" s="170" t="s">
        <v>499</v>
      </c>
      <c r="G562" s="171" t="s">
        <v>218</v>
      </c>
      <c r="H562" s="172">
        <v>7</v>
      </c>
      <c r="I562" s="173"/>
      <c r="J562" s="174">
        <f>ROUND(I562*H562,2)</f>
        <v>0</v>
      </c>
      <c r="K562" s="170" t="s">
        <v>1</v>
      </c>
      <c r="L562" s="175"/>
      <c r="M562" s="176" t="s">
        <v>1</v>
      </c>
      <c r="N562" s="177" t="s">
        <v>45</v>
      </c>
      <c r="P562" s="140">
        <f>O562*H562</f>
        <v>0</v>
      </c>
      <c r="Q562" s="140">
        <v>4.0000000000000002E-4</v>
      </c>
      <c r="R562" s="140">
        <f>Q562*H562</f>
        <v>2.8E-3</v>
      </c>
      <c r="S562" s="140">
        <v>0</v>
      </c>
      <c r="T562" s="141">
        <f>S562*H562</f>
        <v>0</v>
      </c>
      <c r="AR562" s="142" t="s">
        <v>189</v>
      </c>
      <c r="AT562" s="142" t="s">
        <v>310</v>
      </c>
      <c r="AU562" s="142" t="s">
        <v>90</v>
      </c>
      <c r="AY562" s="16" t="s">
        <v>127</v>
      </c>
      <c r="BE562" s="143">
        <f>IF(N562="základní",J562,0)</f>
        <v>0</v>
      </c>
      <c r="BF562" s="143">
        <f>IF(N562="snížená",J562,0)</f>
        <v>0</v>
      </c>
      <c r="BG562" s="143">
        <f>IF(N562="zákl. přenesená",J562,0)</f>
        <v>0</v>
      </c>
      <c r="BH562" s="143">
        <f>IF(N562="sníž. přenesená",J562,0)</f>
        <v>0</v>
      </c>
      <c r="BI562" s="143">
        <f>IF(N562="nulová",J562,0)</f>
        <v>0</v>
      </c>
      <c r="BJ562" s="16" t="s">
        <v>88</v>
      </c>
      <c r="BK562" s="143">
        <f>ROUND(I562*H562,2)</f>
        <v>0</v>
      </c>
      <c r="BL562" s="16" t="s">
        <v>134</v>
      </c>
      <c r="BM562" s="142" t="s">
        <v>500</v>
      </c>
    </row>
    <row r="563" spans="2:65" s="1" customFormat="1" ht="11.25">
      <c r="B563" s="31"/>
      <c r="D563" s="144" t="s">
        <v>136</v>
      </c>
      <c r="F563" s="145" t="s">
        <v>484</v>
      </c>
      <c r="I563" s="146"/>
      <c r="L563" s="31"/>
      <c r="M563" s="147"/>
      <c r="T563" s="55"/>
      <c r="AT563" s="16" t="s">
        <v>136</v>
      </c>
      <c r="AU563" s="16" t="s">
        <v>90</v>
      </c>
    </row>
    <row r="564" spans="2:65" s="12" customFormat="1" ht="11.25">
      <c r="B564" s="148"/>
      <c r="D564" s="144" t="s">
        <v>138</v>
      </c>
      <c r="E564" s="149" t="s">
        <v>1</v>
      </c>
      <c r="F564" s="150" t="s">
        <v>475</v>
      </c>
      <c r="H564" s="149" t="s">
        <v>1</v>
      </c>
      <c r="I564" s="151"/>
      <c r="L564" s="148"/>
      <c r="M564" s="152"/>
      <c r="T564" s="153"/>
      <c r="AT564" s="149" t="s">
        <v>138</v>
      </c>
      <c r="AU564" s="149" t="s">
        <v>90</v>
      </c>
      <c r="AV564" s="12" t="s">
        <v>88</v>
      </c>
      <c r="AW564" s="12" t="s">
        <v>36</v>
      </c>
      <c r="AX564" s="12" t="s">
        <v>80</v>
      </c>
      <c r="AY564" s="149" t="s">
        <v>127</v>
      </c>
    </row>
    <row r="565" spans="2:65" s="12" customFormat="1" ht="11.25">
      <c r="B565" s="148"/>
      <c r="D565" s="144" t="s">
        <v>138</v>
      </c>
      <c r="E565" s="149" t="s">
        <v>1</v>
      </c>
      <c r="F565" s="150" t="s">
        <v>140</v>
      </c>
      <c r="H565" s="149" t="s">
        <v>1</v>
      </c>
      <c r="I565" s="151"/>
      <c r="L565" s="148"/>
      <c r="M565" s="152"/>
      <c r="T565" s="153"/>
      <c r="AT565" s="149" t="s">
        <v>138</v>
      </c>
      <c r="AU565" s="149" t="s">
        <v>90</v>
      </c>
      <c r="AV565" s="12" t="s">
        <v>88</v>
      </c>
      <c r="AW565" s="12" t="s">
        <v>36</v>
      </c>
      <c r="AX565" s="12" t="s">
        <v>80</v>
      </c>
      <c r="AY565" s="149" t="s">
        <v>127</v>
      </c>
    </row>
    <row r="566" spans="2:65" s="13" customFormat="1" ht="11.25">
      <c r="B566" s="154"/>
      <c r="D566" s="144" t="s">
        <v>138</v>
      </c>
      <c r="E566" s="155" t="s">
        <v>1</v>
      </c>
      <c r="F566" s="156" t="s">
        <v>181</v>
      </c>
      <c r="H566" s="157">
        <v>7</v>
      </c>
      <c r="I566" s="158"/>
      <c r="L566" s="154"/>
      <c r="M566" s="159"/>
      <c r="T566" s="160"/>
      <c r="AT566" s="155" t="s">
        <v>138</v>
      </c>
      <c r="AU566" s="155" t="s">
        <v>90</v>
      </c>
      <c r="AV566" s="13" t="s">
        <v>90</v>
      </c>
      <c r="AW566" s="13" t="s">
        <v>36</v>
      </c>
      <c r="AX566" s="13" t="s">
        <v>80</v>
      </c>
      <c r="AY566" s="155" t="s">
        <v>127</v>
      </c>
    </row>
    <row r="567" spans="2:65" s="14" customFormat="1" ht="11.25">
      <c r="B567" s="161"/>
      <c r="D567" s="144" t="s">
        <v>138</v>
      </c>
      <c r="E567" s="162" t="s">
        <v>1</v>
      </c>
      <c r="F567" s="163" t="s">
        <v>145</v>
      </c>
      <c r="H567" s="164">
        <v>7</v>
      </c>
      <c r="I567" s="165"/>
      <c r="L567" s="161"/>
      <c r="M567" s="166"/>
      <c r="T567" s="167"/>
      <c r="AT567" s="162" t="s">
        <v>138</v>
      </c>
      <c r="AU567" s="162" t="s">
        <v>90</v>
      </c>
      <c r="AV567" s="14" t="s">
        <v>134</v>
      </c>
      <c r="AW567" s="14" t="s">
        <v>36</v>
      </c>
      <c r="AX567" s="14" t="s">
        <v>88</v>
      </c>
      <c r="AY567" s="162" t="s">
        <v>127</v>
      </c>
    </row>
    <row r="568" spans="2:65" s="1" customFormat="1" ht="24.2" customHeight="1">
      <c r="B568" s="31"/>
      <c r="C568" s="131" t="s">
        <v>501</v>
      </c>
      <c r="D568" s="131" t="s">
        <v>129</v>
      </c>
      <c r="E568" s="132" t="s">
        <v>502</v>
      </c>
      <c r="F568" s="133" t="s">
        <v>503</v>
      </c>
      <c r="G568" s="134" t="s">
        <v>218</v>
      </c>
      <c r="H568" s="135">
        <v>1</v>
      </c>
      <c r="I568" s="136"/>
      <c r="J568" s="137">
        <f>ROUND(I568*H568,2)</f>
        <v>0</v>
      </c>
      <c r="K568" s="133" t="s">
        <v>133</v>
      </c>
      <c r="L568" s="31"/>
      <c r="M568" s="138" t="s">
        <v>1</v>
      </c>
      <c r="N568" s="139" t="s">
        <v>45</v>
      </c>
      <c r="P568" s="140">
        <f>O568*H568</f>
        <v>0</v>
      </c>
      <c r="Q568" s="140">
        <v>1.67E-3</v>
      </c>
      <c r="R568" s="140">
        <f>Q568*H568</f>
        <v>1.67E-3</v>
      </c>
      <c r="S568" s="140">
        <v>0</v>
      </c>
      <c r="T568" s="141">
        <f>S568*H568</f>
        <v>0</v>
      </c>
      <c r="AR568" s="142" t="s">
        <v>134</v>
      </c>
      <c r="AT568" s="142" t="s">
        <v>129</v>
      </c>
      <c r="AU568" s="142" t="s">
        <v>90</v>
      </c>
      <c r="AY568" s="16" t="s">
        <v>127</v>
      </c>
      <c r="BE568" s="143">
        <f>IF(N568="základní",J568,0)</f>
        <v>0</v>
      </c>
      <c r="BF568" s="143">
        <f>IF(N568="snížená",J568,0)</f>
        <v>0</v>
      </c>
      <c r="BG568" s="143">
        <f>IF(N568="zákl. přenesená",J568,0)</f>
        <v>0</v>
      </c>
      <c r="BH568" s="143">
        <f>IF(N568="sníž. přenesená",J568,0)</f>
        <v>0</v>
      </c>
      <c r="BI568" s="143">
        <f>IF(N568="nulová",J568,0)</f>
        <v>0</v>
      </c>
      <c r="BJ568" s="16" t="s">
        <v>88</v>
      </c>
      <c r="BK568" s="143">
        <f>ROUND(I568*H568,2)</f>
        <v>0</v>
      </c>
      <c r="BL568" s="16" t="s">
        <v>134</v>
      </c>
      <c r="BM568" s="142" t="s">
        <v>504</v>
      </c>
    </row>
    <row r="569" spans="2:65" s="1" customFormat="1" ht="29.25">
      <c r="B569" s="31"/>
      <c r="D569" s="144" t="s">
        <v>136</v>
      </c>
      <c r="F569" s="145" t="s">
        <v>505</v>
      </c>
      <c r="I569" s="146"/>
      <c r="L569" s="31"/>
      <c r="M569" s="147"/>
      <c r="T569" s="55"/>
      <c r="AT569" s="16" t="s">
        <v>136</v>
      </c>
      <c r="AU569" s="16" t="s">
        <v>90</v>
      </c>
    </row>
    <row r="570" spans="2:65" s="12" customFormat="1" ht="11.25">
      <c r="B570" s="148"/>
      <c r="D570" s="144" t="s">
        <v>138</v>
      </c>
      <c r="E570" s="149" t="s">
        <v>1</v>
      </c>
      <c r="F570" s="150" t="s">
        <v>506</v>
      </c>
      <c r="H570" s="149" t="s">
        <v>1</v>
      </c>
      <c r="I570" s="151"/>
      <c r="L570" s="148"/>
      <c r="M570" s="152"/>
      <c r="T570" s="153"/>
      <c r="AT570" s="149" t="s">
        <v>138</v>
      </c>
      <c r="AU570" s="149" t="s">
        <v>90</v>
      </c>
      <c r="AV570" s="12" t="s">
        <v>88</v>
      </c>
      <c r="AW570" s="12" t="s">
        <v>36</v>
      </c>
      <c r="AX570" s="12" t="s">
        <v>80</v>
      </c>
      <c r="AY570" s="149" t="s">
        <v>127</v>
      </c>
    </row>
    <row r="571" spans="2:65" s="12" customFormat="1" ht="11.25">
      <c r="B571" s="148"/>
      <c r="D571" s="144" t="s">
        <v>138</v>
      </c>
      <c r="E571" s="149" t="s">
        <v>1</v>
      </c>
      <c r="F571" s="150" t="s">
        <v>140</v>
      </c>
      <c r="H571" s="149" t="s">
        <v>1</v>
      </c>
      <c r="I571" s="151"/>
      <c r="L571" s="148"/>
      <c r="M571" s="152"/>
      <c r="T571" s="153"/>
      <c r="AT571" s="149" t="s">
        <v>138</v>
      </c>
      <c r="AU571" s="149" t="s">
        <v>90</v>
      </c>
      <c r="AV571" s="12" t="s">
        <v>88</v>
      </c>
      <c r="AW571" s="12" t="s">
        <v>36</v>
      </c>
      <c r="AX571" s="12" t="s">
        <v>80</v>
      </c>
      <c r="AY571" s="149" t="s">
        <v>127</v>
      </c>
    </row>
    <row r="572" spans="2:65" s="13" customFormat="1" ht="11.25">
      <c r="B572" s="154"/>
      <c r="D572" s="144" t="s">
        <v>138</v>
      </c>
      <c r="E572" s="155" t="s">
        <v>1</v>
      </c>
      <c r="F572" s="156" t="s">
        <v>88</v>
      </c>
      <c r="H572" s="157">
        <v>1</v>
      </c>
      <c r="I572" s="158"/>
      <c r="L572" s="154"/>
      <c r="M572" s="159"/>
      <c r="T572" s="160"/>
      <c r="AT572" s="155" t="s">
        <v>138</v>
      </c>
      <c r="AU572" s="155" t="s">
        <v>90</v>
      </c>
      <c r="AV572" s="13" t="s">
        <v>90</v>
      </c>
      <c r="AW572" s="13" t="s">
        <v>36</v>
      </c>
      <c r="AX572" s="13" t="s">
        <v>80</v>
      </c>
      <c r="AY572" s="155" t="s">
        <v>127</v>
      </c>
    </row>
    <row r="573" spans="2:65" s="14" customFormat="1" ht="11.25">
      <c r="B573" s="161"/>
      <c r="D573" s="144" t="s">
        <v>138</v>
      </c>
      <c r="E573" s="162" t="s">
        <v>1</v>
      </c>
      <c r="F573" s="163" t="s">
        <v>145</v>
      </c>
      <c r="H573" s="164">
        <v>1</v>
      </c>
      <c r="I573" s="165"/>
      <c r="L573" s="161"/>
      <c r="M573" s="166"/>
      <c r="T573" s="167"/>
      <c r="AT573" s="162" t="s">
        <v>138</v>
      </c>
      <c r="AU573" s="162" t="s">
        <v>90</v>
      </c>
      <c r="AV573" s="14" t="s">
        <v>134</v>
      </c>
      <c r="AW573" s="14" t="s">
        <v>36</v>
      </c>
      <c r="AX573" s="14" t="s">
        <v>88</v>
      </c>
      <c r="AY573" s="162" t="s">
        <v>127</v>
      </c>
    </row>
    <row r="574" spans="2:65" s="1" customFormat="1" ht="16.5" customHeight="1">
      <c r="B574" s="31"/>
      <c r="C574" s="168" t="s">
        <v>507</v>
      </c>
      <c r="D574" s="168" t="s">
        <v>310</v>
      </c>
      <c r="E574" s="169" t="s">
        <v>508</v>
      </c>
      <c r="F574" s="170" t="s">
        <v>509</v>
      </c>
      <c r="G574" s="171" t="s">
        <v>218</v>
      </c>
      <c r="H574" s="172">
        <v>1.01</v>
      </c>
      <c r="I574" s="173"/>
      <c r="J574" s="174">
        <f>ROUND(I574*H574,2)</f>
        <v>0</v>
      </c>
      <c r="K574" s="170" t="s">
        <v>133</v>
      </c>
      <c r="L574" s="175"/>
      <c r="M574" s="176" t="s">
        <v>1</v>
      </c>
      <c r="N574" s="177" t="s">
        <v>45</v>
      </c>
      <c r="P574" s="140">
        <f>O574*H574</f>
        <v>0</v>
      </c>
      <c r="Q574" s="140">
        <v>1.41E-2</v>
      </c>
      <c r="R574" s="140">
        <f>Q574*H574</f>
        <v>1.4241E-2</v>
      </c>
      <c r="S574" s="140">
        <v>0</v>
      </c>
      <c r="T574" s="141">
        <f>S574*H574</f>
        <v>0</v>
      </c>
      <c r="AR574" s="142" t="s">
        <v>189</v>
      </c>
      <c r="AT574" s="142" t="s">
        <v>310</v>
      </c>
      <c r="AU574" s="142" t="s">
        <v>90</v>
      </c>
      <c r="AY574" s="16" t="s">
        <v>127</v>
      </c>
      <c r="BE574" s="143">
        <f>IF(N574="základní",J574,0)</f>
        <v>0</v>
      </c>
      <c r="BF574" s="143">
        <f>IF(N574="snížená",J574,0)</f>
        <v>0</v>
      </c>
      <c r="BG574" s="143">
        <f>IF(N574="zákl. přenesená",J574,0)</f>
        <v>0</v>
      </c>
      <c r="BH574" s="143">
        <f>IF(N574="sníž. přenesená",J574,0)</f>
        <v>0</v>
      </c>
      <c r="BI574" s="143">
        <f>IF(N574="nulová",J574,0)</f>
        <v>0</v>
      </c>
      <c r="BJ574" s="16" t="s">
        <v>88</v>
      </c>
      <c r="BK574" s="143">
        <f>ROUND(I574*H574,2)</f>
        <v>0</v>
      </c>
      <c r="BL574" s="16" t="s">
        <v>134</v>
      </c>
      <c r="BM574" s="142" t="s">
        <v>510</v>
      </c>
    </row>
    <row r="575" spans="2:65" s="1" customFormat="1" ht="11.25">
      <c r="B575" s="31"/>
      <c r="D575" s="144" t="s">
        <v>136</v>
      </c>
      <c r="F575" s="145" t="s">
        <v>509</v>
      </c>
      <c r="I575" s="146"/>
      <c r="L575" s="31"/>
      <c r="M575" s="147"/>
      <c r="T575" s="55"/>
      <c r="AT575" s="16" t="s">
        <v>136</v>
      </c>
      <c r="AU575" s="16" t="s">
        <v>90</v>
      </c>
    </row>
    <row r="576" spans="2:65" s="12" customFormat="1" ht="11.25">
      <c r="B576" s="148"/>
      <c r="D576" s="144" t="s">
        <v>138</v>
      </c>
      <c r="E576" s="149" t="s">
        <v>1</v>
      </c>
      <c r="F576" s="150" t="s">
        <v>506</v>
      </c>
      <c r="H576" s="149" t="s">
        <v>1</v>
      </c>
      <c r="I576" s="151"/>
      <c r="L576" s="148"/>
      <c r="M576" s="152"/>
      <c r="T576" s="153"/>
      <c r="AT576" s="149" t="s">
        <v>138</v>
      </c>
      <c r="AU576" s="149" t="s">
        <v>90</v>
      </c>
      <c r="AV576" s="12" t="s">
        <v>88</v>
      </c>
      <c r="AW576" s="12" t="s">
        <v>36</v>
      </c>
      <c r="AX576" s="12" t="s">
        <v>80</v>
      </c>
      <c r="AY576" s="149" t="s">
        <v>127</v>
      </c>
    </row>
    <row r="577" spans="2:65" s="12" customFormat="1" ht="11.25">
      <c r="B577" s="148"/>
      <c r="D577" s="144" t="s">
        <v>138</v>
      </c>
      <c r="E577" s="149" t="s">
        <v>1</v>
      </c>
      <c r="F577" s="150" t="s">
        <v>140</v>
      </c>
      <c r="H577" s="149" t="s">
        <v>1</v>
      </c>
      <c r="I577" s="151"/>
      <c r="L577" s="148"/>
      <c r="M577" s="152"/>
      <c r="T577" s="153"/>
      <c r="AT577" s="149" t="s">
        <v>138</v>
      </c>
      <c r="AU577" s="149" t="s">
        <v>90</v>
      </c>
      <c r="AV577" s="12" t="s">
        <v>88</v>
      </c>
      <c r="AW577" s="12" t="s">
        <v>36</v>
      </c>
      <c r="AX577" s="12" t="s">
        <v>80</v>
      </c>
      <c r="AY577" s="149" t="s">
        <v>127</v>
      </c>
    </row>
    <row r="578" spans="2:65" s="13" customFormat="1" ht="11.25">
      <c r="B578" s="154"/>
      <c r="D578" s="144" t="s">
        <v>138</v>
      </c>
      <c r="E578" s="155" t="s">
        <v>1</v>
      </c>
      <c r="F578" s="156" t="s">
        <v>88</v>
      </c>
      <c r="H578" s="157">
        <v>1</v>
      </c>
      <c r="I578" s="158"/>
      <c r="L578" s="154"/>
      <c r="M578" s="159"/>
      <c r="T578" s="160"/>
      <c r="AT578" s="155" t="s">
        <v>138</v>
      </c>
      <c r="AU578" s="155" t="s">
        <v>90</v>
      </c>
      <c r="AV578" s="13" t="s">
        <v>90</v>
      </c>
      <c r="AW578" s="13" t="s">
        <v>36</v>
      </c>
      <c r="AX578" s="13" t="s">
        <v>80</v>
      </c>
      <c r="AY578" s="155" t="s">
        <v>127</v>
      </c>
    </row>
    <row r="579" spans="2:65" s="14" customFormat="1" ht="11.25">
      <c r="B579" s="161"/>
      <c r="D579" s="144" t="s">
        <v>138</v>
      </c>
      <c r="E579" s="162" t="s">
        <v>1</v>
      </c>
      <c r="F579" s="163" t="s">
        <v>145</v>
      </c>
      <c r="H579" s="164">
        <v>1</v>
      </c>
      <c r="I579" s="165"/>
      <c r="L579" s="161"/>
      <c r="M579" s="166"/>
      <c r="T579" s="167"/>
      <c r="AT579" s="162" t="s">
        <v>138</v>
      </c>
      <c r="AU579" s="162" t="s">
        <v>90</v>
      </c>
      <c r="AV579" s="14" t="s">
        <v>134</v>
      </c>
      <c r="AW579" s="14" t="s">
        <v>36</v>
      </c>
      <c r="AX579" s="14" t="s">
        <v>88</v>
      </c>
      <c r="AY579" s="162" t="s">
        <v>127</v>
      </c>
    </row>
    <row r="580" spans="2:65" s="13" customFormat="1" ht="11.25">
      <c r="B580" s="154"/>
      <c r="D580" s="144" t="s">
        <v>138</v>
      </c>
      <c r="F580" s="156" t="s">
        <v>511</v>
      </c>
      <c r="H580" s="157">
        <v>1.01</v>
      </c>
      <c r="I580" s="158"/>
      <c r="L580" s="154"/>
      <c r="M580" s="159"/>
      <c r="T580" s="160"/>
      <c r="AT580" s="155" t="s">
        <v>138</v>
      </c>
      <c r="AU580" s="155" t="s">
        <v>90</v>
      </c>
      <c r="AV580" s="13" t="s">
        <v>90</v>
      </c>
      <c r="AW580" s="13" t="s">
        <v>4</v>
      </c>
      <c r="AX580" s="13" t="s">
        <v>88</v>
      </c>
      <c r="AY580" s="155" t="s">
        <v>127</v>
      </c>
    </row>
    <row r="581" spans="2:65" s="1" customFormat="1" ht="24.2" customHeight="1">
      <c r="B581" s="31"/>
      <c r="C581" s="131" t="s">
        <v>512</v>
      </c>
      <c r="D581" s="131" t="s">
        <v>129</v>
      </c>
      <c r="E581" s="132" t="s">
        <v>513</v>
      </c>
      <c r="F581" s="133" t="s">
        <v>514</v>
      </c>
      <c r="G581" s="134" t="s">
        <v>218</v>
      </c>
      <c r="H581" s="135">
        <v>4</v>
      </c>
      <c r="I581" s="136"/>
      <c r="J581" s="137">
        <f>ROUND(I581*H581,2)</f>
        <v>0</v>
      </c>
      <c r="K581" s="133" t="s">
        <v>133</v>
      </c>
      <c r="L581" s="31"/>
      <c r="M581" s="138" t="s">
        <v>1</v>
      </c>
      <c r="N581" s="139" t="s">
        <v>45</v>
      </c>
      <c r="P581" s="140">
        <f>O581*H581</f>
        <v>0</v>
      </c>
      <c r="Q581" s="140">
        <v>0</v>
      </c>
      <c r="R581" s="140">
        <f>Q581*H581</f>
        <v>0</v>
      </c>
      <c r="S581" s="140">
        <v>0</v>
      </c>
      <c r="T581" s="141">
        <f>S581*H581</f>
        <v>0</v>
      </c>
      <c r="AR581" s="142" t="s">
        <v>134</v>
      </c>
      <c r="AT581" s="142" t="s">
        <v>129</v>
      </c>
      <c r="AU581" s="142" t="s">
        <v>90</v>
      </c>
      <c r="AY581" s="16" t="s">
        <v>127</v>
      </c>
      <c r="BE581" s="143">
        <f>IF(N581="základní",J581,0)</f>
        <v>0</v>
      </c>
      <c r="BF581" s="143">
        <f>IF(N581="snížená",J581,0)</f>
        <v>0</v>
      </c>
      <c r="BG581" s="143">
        <f>IF(N581="zákl. přenesená",J581,0)</f>
        <v>0</v>
      </c>
      <c r="BH581" s="143">
        <f>IF(N581="sníž. přenesená",J581,0)</f>
        <v>0</v>
      </c>
      <c r="BI581" s="143">
        <f>IF(N581="nulová",J581,0)</f>
        <v>0</v>
      </c>
      <c r="BJ581" s="16" t="s">
        <v>88</v>
      </c>
      <c r="BK581" s="143">
        <f>ROUND(I581*H581,2)</f>
        <v>0</v>
      </c>
      <c r="BL581" s="16" t="s">
        <v>134</v>
      </c>
      <c r="BM581" s="142" t="s">
        <v>515</v>
      </c>
    </row>
    <row r="582" spans="2:65" s="1" customFormat="1" ht="29.25">
      <c r="B582" s="31"/>
      <c r="D582" s="144" t="s">
        <v>136</v>
      </c>
      <c r="F582" s="145" t="s">
        <v>516</v>
      </c>
      <c r="I582" s="146"/>
      <c r="L582" s="31"/>
      <c r="M582" s="147"/>
      <c r="T582" s="55"/>
      <c r="AT582" s="16" t="s">
        <v>136</v>
      </c>
      <c r="AU582" s="16" t="s">
        <v>90</v>
      </c>
    </row>
    <row r="583" spans="2:65" s="12" customFormat="1" ht="11.25">
      <c r="B583" s="148"/>
      <c r="D583" s="144" t="s">
        <v>138</v>
      </c>
      <c r="E583" s="149" t="s">
        <v>1</v>
      </c>
      <c r="F583" s="150" t="s">
        <v>506</v>
      </c>
      <c r="H583" s="149" t="s">
        <v>1</v>
      </c>
      <c r="I583" s="151"/>
      <c r="L583" s="148"/>
      <c r="M583" s="152"/>
      <c r="T583" s="153"/>
      <c r="AT583" s="149" t="s">
        <v>138</v>
      </c>
      <c r="AU583" s="149" t="s">
        <v>90</v>
      </c>
      <c r="AV583" s="12" t="s">
        <v>88</v>
      </c>
      <c r="AW583" s="12" t="s">
        <v>36</v>
      </c>
      <c r="AX583" s="12" t="s">
        <v>80</v>
      </c>
      <c r="AY583" s="149" t="s">
        <v>127</v>
      </c>
    </row>
    <row r="584" spans="2:65" s="12" customFormat="1" ht="11.25">
      <c r="B584" s="148"/>
      <c r="D584" s="144" t="s">
        <v>138</v>
      </c>
      <c r="E584" s="149" t="s">
        <v>1</v>
      </c>
      <c r="F584" s="150" t="s">
        <v>143</v>
      </c>
      <c r="H584" s="149" t="s">
        <v>1</v>
      </c>
      <c r="I584" s="151"/>
      <c r="L584" s="148"/>
      <c r="M584" s="152"/>
      <c r="T584" s="153"/>
      <c r="AT584" s="149" t="s">
        <v>138</v>
      </c>
      <c r="AU584" s="149" t="s">
        <v>90</v>
      </c>
      <c r="AV584" s="12" t="s">
        <v>88</v>
      </c>
      <c r="AW584" s="12" t="s">
        <v>36</v>
      </c>
      <c r="AX584" s="12" t="s">
        <v>80</v>
      </c>
      <c r="AY584" s="149" t="s">
        <v>127</v>
      </c>
    </row>
    <row r="585" spans="2:65" s="13" customFormat="1" ht="11.25">
      <c r="B585" s="154"/>
      <c r="D585" s="144" t="s">
        <v>138</v>
      </c>
      <c r="E585" s="155" t="s">
        <v>1</v>
      </c>
      <c r="F585" s="156" t="s">
        <v>517</v>
      </c>
      <c r="H585" s="157">
        <v>4</v>
      </c>
      <c r="I585" s="158"/>
      <c r="L585" s="154"/>
      <c r="M585" s="159"/>
      <c r="T585" s="160"/>
      <c r="AT585" s="155" t="s">
        <v>138</v>
      </c>
      <c r="AU585" s="155" t="s">
        <v>90</v>
      </c>
      <c r="AV585" s="13" t="s">
        <v>90</v>
      </c>
      <c r="AW585" s="13" t="s">
        <v>36</v>
      </c>
      <c r="AX585" s="13" t="s">
        <v>80</v>
      </c>
      <c r="AY585" s="155" t="s">
        <v>127</v>
      </c>
    </row>
    <row r="586" spans="2:65" s="14" customFormat="1" ht="11.25">
      <c r="B586" s="161"/>
      <c r="D586" s="144" t="s">
        <v>138</v>
      </c>
      <c r="E586" s="162" t="s">
        <v>1</v>
      </c>
      <c r="F586" s="163" t="s">
        <v>145</v>
      </c>
      <c r="H586" s="164">
        <v>4</v>
      </c>
      <c r="I586" s="165"/>
      <c r="L586" s="161"/>
      <c r="M586" s="166"/>
      <c r="T586" s="167"/>
      <c r="AT586" s="162" t="s">
        <v>138</v>
      </c>
      <c r="AU586" s="162" t="s">
        <v>90</v>
      </c>
      <c r="AV586" s="14" t="s">
        <v>134</v>
      </c>
      <c r="AW586" s="14" t="s">
        <v>36</v>
      </c>
      <c r="AX586" s="14" t="s">
        <v>88</v>
      </c>
      <c r="AY586" s="162" t="s">
        <v>127</v>
      </c>
    </row>
    <row r="587" spans="2:65" s="1" customFormat="1" ht="24.2" customHeight="1">
      <c r="B587" s="31"/>
      <c r="C587" s="168" t="s">
        <v>518</v>
      </c>
      <c r="D587" s="168" t="s">
        <v>310</v>
      </c>
      <c r="E587" s="169" t="s">
        <v>519</v>
      </c>
      <c r="F587" s="170" t="s">
        <v>520</v>
      </c>
      <c r="G587" s="171" t="s">
        <v>218</v>
      </c>
      <c r="H587" s="172">
        <v>1</v>
      </c>
      <c r="I587" s="173"/>
      <c r="J587" s="174">
        <f>ROUND(I587*H587,2)</f>
        <v>0</v>
      </c>
      <c r="K587" s="170" t="s">
        <v>133</v>
      </c>
      <c r="L587" s="175"/>
      <c r="M587" s="176" t="s">
        <v>1</v>
      </c>
      <c r="N587" s="177" t="s">
        <v>45</v>
      </c>
      <c r="P587" s="140">
        <f>O587*H587</f>
        <v>0</v>
      </c>
      <c r="Q587" s="140">
        <v>8.8000000000000005E-3</v>
      </c>
      <c r="R587" s="140">
        <f>Q587*H587</f>
        <v>8.8000000000000005E-3</v>
      </c>
      <c r="S587" s="140">
        <v>0</v>
      </c>
      <c r="T587" s="141">
        <f>S587*H587</f>
        <v>0</v>
      </c>
      <c r="AR587" s="142" t="s">
        <v>189</v>
      </c>
      <c r="AT587" s="142" t="s">
        <v>310</v>
      </c>
      <c r="AU587" s="142" t="s">
        <v>90</v>
      </c>
      <c r="AY587" s="16" t="s">
        <v>127</v>
      </c>
      <c r="BE587" s="143">
        <f>IF(N587="základní",J587,0)</f>
        <v>0</v>
      </c>
      <c r="BF587" s="143">
        <f>IF(N587="snížená",J587,0)</f>
        <v>0</v>
      </c>
      <c r="BG587" s="143">
        <f>IF(N587="zákl. přenesená",J587,0)</f>
        <v>0</v>
      </c>
      <c r="BH587" s="143">
        <f>IF(N587="sníž. přenesená",J587,0)</f>
        <v>0</v>
      </c>
      <c r="BI587" s="143">
        <f>IF(N587="nulová",J587,0)</f>
        <v>0</v>
      </c>
      <c r="BJ587" s="16" t="s">
        <v>88</v>
      </c>
      <c r="BK587" s="143">
        <f>ROUND(I587*H587,2)</f>
        <v>0</v>
      </c>
      <c r="BL587" s="16" t="s">
        <v>134</v>
      </c>
      <c r="BM587" s="142" t="s">
        <v>521</v>
      </c>
    </row>
    <row r="588" spans="2:65" s="1" customFormat="1" ht="19.5">
      <c r="B588" s="31"/>
      <c r="D588" s="144" t="s">
        <v>136</v>
      </c>
      <c r="F588" s="145" t="s">
        <v>520</v>
      </c>
      <c r="I588" s="146"/>
      <c r="L588" s="31"/>
      <c r="M588" s="147"/>
      <c r="T588" s="55"/>
      <c r="AT588" s="16" t="s">
        <v>136</v>
      </c>
      <c r="AU588" s="16" t="s">
        <v>90</v>
      </c>
    </row>
    <row r="589" spans="2:65" s="12" customFormat="1" ht="11.25">
      <c r="B589" s="148"/>
      <c r="D589" s="144" t="s">
        <v>138</v>
      </c>
      <c r="E589" s="149" t="s">
        <v>1</v>
      </c>
      <c r="F589" s="150" t="s">
        <v>506</v>
      </c>
      <c r="H589" s="149" t="s">
        <v>1</v>
      </c>
      <c r="I589" s="151"/>
      <c r="L589" s="148"/>
      <c r="M589" s="152"/>
      <c r="T589" s="153"/>
      <c r="AT589" s="149" t="s">
        <v>138</v>
      </c>
      <c r="AU589" s="149" t="s">
        <v>90</v>
      </c>
      <c r="AV589" s="12" t="s">
        <v>88</v>
      </c>
      <c r="AW589" s="12" t="s">
        <v>36</v>
      </c>
      <c r="AX589" s="12" t="s">
        <v>80</v>
      </c>
      <c r="AY589" s="149" t="s">
        <v>127</v>
      </c>
    </row>
    <row r="590" spans="2:65" s="12" customFormat="1" ht="11.25">
      <c r="B590" s="148"/>
      <c r="D590" s="144" t="s">
        <v>138</v>
      </c>
      <c r="E590" s="149" t="s">
        <v>1</v>
      </c>
      <c r="F590" s="150" t="s">
        <v>143</v>
      </c>
      <c r="H590" s="149" t="s">
        <v>1</v>
      </c>
      <c r="I590" s="151"/>
      <c r="L590" s="148"/>
      <c r="M590" s="152"/>
      <c r="T590" s="153"/>
      <c r="AT590" s="149" t="s">
        <v>138</v>
      </c>
      <c r="AU590" s="149" t="s">
        <v>90</v>
      </c>
      <c r="AV590" s="12" t="s">
        <v>88</v>
      </c>
      <c r="AW590" s="12" t="s">
        <v>36</v>
      </c>
      <c r="AX590" s="12" t="s">
        <v>80</v>
      </c>
      <c r="AY590" s="149" t="s">
        <v>127</v>
      </c>
    </row>
    <row r="591" spans="2:65" s="13" customFormat="1" ht="11.25">
      <c r="B591" s="154"/>
      <c r="D591" s="144" t="s">
        <v>138</v>
      </c>
      <c r="E591" s="155" t="s">
        <v>1</v>
      </c>
      <c r="F591" s="156" t="s">
        <v>88</v>
      </c>
      <c r="H591" s="157">
        <v>1</v>
      </c>
      <c r="I591" s="158"/>
      <c r="L591" s="154"/>
      <c r="M591" s="159"/>
      <c r="T591" s="160"/>
      <c r="AT591" s="155" t="s">
        <v>138</v>
      </c>
      <c r="AU591" s="155" t="s">
        <v>90</v>
      </c>
      <c r="AV591" s="13" t="s">
        <v>90</v>
      </c>
      <c r="AW591" s="13" t="s">
        <v>36</v>
      </c>
      <c r="AX591" s="13" t="s">
        <v>80</v>
      </c>
      <c r="AY591" s="155" t="s">
        <v>127</v>
      </c>
    </row>
    <row r="592" spans="2:65" s="14" customFormat="1" ht="11.25">
      <c r="B592" s="161"/>
      <c r="D592" s="144" t="s">
        <v>138</v>
      </c>
      <c r="E592" s="162" t="s">
        <v>1</v>
      </c>
      <c r="F592" s="163" t="s">
        <v>145</v>
      </c>
      <c r="H592" s="164">
        <v>1</v>
      </c>
      <c r="I592" s="165"/>
      <c r="L592" s="161"/>
      <c r="M592" s="166"/>
      <c r="T592" s="167"/>
      <c r="AT592" s="162" t="s">
        <v>138</v>
      </c>
      <c r="AU592" s="162" t="s">
        <v>90</v>
      </c>
      <c r="AV592" s="14" t="s">
        <v>134</v>
      </c>
      <c r="AW592" s="14" t="s">
        <v>36</v>
      </c>
      <c r="AX592" s="14" t="s">
        <v>88</v>
      </c>
      <c r="AY592" s="162" t="s">
        <v>127</v>
      </c>
    </row>
    <row r="593" spans="2:65" s="1" customFormat="1" ht="24.2" customHeight="1">
      <c r="B593" s="31"/>
      <c r="C593" s="168" t="s">
        <v>522</v>
      </c>
      <c r="D593" s="168" t="s">
        <v>310</v>
      </c>
      <c r="E593" s="169" t="s">
        <v>523</v>
      </c>
      <c r="F593" s="170" t="s">
        <v>524</v>
      </c>
      <c r="G593" s="171" t="s">
        <v>218</v>
      </c>
      <c r="H593" s="172">
        <v>2</v>
      </c>
      <c r="I593" s="173"/>
      <c r="J593" s="174">
        <f>ROUND(I593*H593,2)</f>
        <v>0</v>
      </c>
      <c r="K593" s="170" t="s">
        <v>133</v>
      </c>
      <c r="L593" s="175"/>
      <c r="M593" s="176" t="s">
        <v>1</v>
      </c>
      <c r="N593" s="177" t="s">
        <v>45</v>
      </c>
      <c r="P593" s="140">
        <f>O593*H593</f>
        <v>0</v>
      </c>
      <c r="Q593" s="140">
        <v>1.01E-2</v>
      </c>
      <c r="R593" s="140">
        <f>Q593*H593</f>
        <v>2.0199999999999999E-2</v>
      </c>
      <c r="S593" s="140">
        <v>0</v>
      </c>
      <c r="T593" s="141">
        <f>S593*H593</f>
        <v>0</v>
      </c>
      <c r="AR593" s="142" t="s">
        <v>189</v>
      </c>
      <c r="AT593" s="142" t="s">
        <v>310</v>
      </c>
      <c r="AU593" s="142" t="s">
        <v>90</v>
      </c>
      <c r="AY593" s="16" t="s">
        <v>127</v>
      </c>
      <c r="BE593" s="143">
        <f>IF(N593="základní",J593,0)</f>
        <v>0</v>
      </c>
      <c r="BF593" s="143">
        <f>IF(N593="snížená",J593,0)</f>
        <v>0</v>
      </c>
      <c r="BG593" s="143">
        <f>IF(N593="zákl. přenesená",J593,0)</f>
        <v>0</v>
      </c>
      <c r="BH593" s="143">
        <f>IF(N593="sníž. přenesená",J593,0)</f>
        <v>0</v>
      </c>
      <c r="BI593" s="143">
        <f>IF(N593="nulová",J593,0)</f>
        <v>0</v>
      </c>
      <c r="BJ593" s="16" t="s">
        <v>88</v>
      </c>
      <c r="BK593" s="143">
        <f>ROUND(I593*H593,2)</f>
        <v>0</v>
      </c>
      <c r="BL593" s="16" t="s">
        <v>134</v>
      </c>
      <c r="BM593" s="142" t="s">
        <v>525</v>
      </c>
    </row>
    <row r="594" spans="2:65" s="1" customFormat="1" ht="19.5">
      <c r="B594" s="31"/>
      <c r="D594" s="144" t="s">
        <v>136</v>
      </c>
      <c r="F594" s="145" t="s">
        <v>524</v>
      </c>
      <c r="I594" s="146"/>
      <c r="L594" s="31"/>
      <c r="M594" s="147"/>
      <c r="T594" s="55"/>
      <c r="AT594" s="16" t="s">
        <v>136</v>
      </c>
      <c r="AU594" s="16" t="s">
        <v>90</v>
      </c>
    </row>
    <row r="595" spans="2:65" s="12" customFormat="1" ht="11.25">
      <c r="B595" s="148"/>
      <c r="D595" s="144" t="s">
        <v>138</v>
      </c>
      <c r="E595" s="149" t="s">
        <v>1</v>
      </c>
      <c r="F595" s="150" t="s">
        <v>506</v>
      </c>
      <c r="H595" s="149" t="s">
        <v>1</v>
      </c>
      <c r="I595" s="151"/>
      <c r="L595" s="148"/>
      <c r="M595" s="152"/>
      <c r="T595" s="153"/>
      <c r="AT595" s="149" t="s">
        <v>138</v>
      </c>
      <c r="AU595" s="149" t="s">
        <v>90</v>
      </c>
      <c r="AV595" s="12" t="s">
        <v>88</v>
      </c>
      <c r="AW595" s="12" t="s">
        <v>36</v>
      </c>
      <c r="AX595" s="12" t="s">
        <v>80</v>
      </c>
      <c r="AY595" s="149" t="s">
        <v>127</v>
      </c>
    </row>
    <row r="596" spans="2:65" s="12" customFormat="1" ht="11.25">
      <c r="B596" s="148"/>
      <c r="D596" s="144" t="s">
        <v>138</v>
      </c>
      <c r="E596" s="149" t="s">
        <v>1</v>
      </c>
      <c r="F596" s="150" t="s">
        <v>143</v>
      </c>
      <c r="H596" s="149" t="s">
        <v>1</v>
      </c>
      <c r="I596" s="151"/>
      <c r="L596" s="148"/>
      <c r="M596" s="152"/>
      <c r="T596" s="153"/>
      <c r="AT596" s="149" t="s">
        <v>138</v>
      </c>
      <c r="AU596" s="149" t="s">
        <v>90</v>
      </c>
      <c r="AV596" s="12" t="s">
        <v>88</v>
      </c>
      <c r="AW596" s="12" t="s">
        <v>36</v>
      </c>
      <c r="AX596" s="12" t="s">
        <v>80</v>
      </c>
      <c r="AY596" s="149" t="s">
        <v>127</v>
      </c>
    </row>
    <row r="597" spans="2:65" s="13" customFormat="1" ht="11.25">
      <c r="B597" s="154"/>
      <c r="D597" s="144" t="s">
        <v>138</v>
      </c>
      <c r="E597" s="155" t="s">
        <v>1</v>
      </c>
      <c r="F597" s="156" t="s">
        <v>90</v>
      </c>
      <c r="H597" s="157">
        <v>2</v>
      </c>
      <c r="I597" s="158"/>
      <c r="L597" s="154"/>
      <c r="M597" s="159"/>
      <c r="T597" s="160"/>
      <c r="AT597" s="155" t="s">
        <v>138</v>
      </c>
      <c r="AU597" s="155" t="s">
        <v>90</v>
      </c>
      <c r="AV597" s="13" t="s">
        <v>90</v>
      </c>
      <c r="AW597" s="13" t="s">
        <v>36</v>
      </c>
      <c r="AX597" s="13" t="s">
        <v>80</v>
      </c>
      <c r="AY597" s="155" t="s">
        <v>127</v>
      </c>
    </row>
    <row r="598" spans="2:65" s="14" customFormat="1" ht="11.25">
      <c r="B598" s="161"/>
      <c r="D598" s="144" t="s">
        <v>138</v>
      </c>
      <c r="E598" s="162" t="s">
        <v>1</v>
      </c>
      <c r="F598" s="163" t="s">
        <v>145</v>
      </c>
      <c r="H598" s="164">
        <v>2</v>
      </c>
      <c r="I598" s="165"/>
      <c r="L598" s="161"/>
      <c r="M598" s="166"/>
      <c r="T598" s="167"/>
      <c r="AT598" s="162" t="s">
        <v>138</v>
      </c>
      <c r="AU598" s="162" t="s">
        <v>90</v>
      </c>
      <c r="AV598" s="14" t="s">
        <v>134</v>
      </c>
      <c r="AW598" s="14" t="s">
        <v>36</v>
      </c>
      <c r="AX598" s="14" t="s">
        <v>88</v>
      </c>
      <c r="AY598" s="162" t="s">
        <v>127</v>
      </c>
    </row>
    <row r="599" spans="2:65" s="1" customFormat="1" ht="24.2" customHeight="1">
      <c r="B599" s="31"/>
      <c r="C599" s="168" t="s">
        <v>526</v>
      </c>
      <c r="D599" s="168" t="s">
        <v>310</v>
      </c>
      <c r="E599" s="169" t="s">
        <v>527</v>
      </c>
      <c r="F599" s="170" t="s">
        <v>528</v>
      </c>
      <c r="G599" s="171" t="s">
        <v>218</v>
      </c>
      <c r="H599" s="172">
        <v>1</v>
      </c>
      <c r="I599" s="173"/>
      <c r="J599" s="174">
        <f>ROUND(I599*H599,2)</f>
        <v>0</v>
      </c>
      <c r="K599" s="170" t="s">
        <v>1</v>
      </c>
      <c r="L599" s="175"/>
      <c r="M599" s="176" t="s">
        <v>1</v>
      </c>
      <c r="N599" s="177" t="s">
        <v>45</v>
      </c>
      <c r="P599" s="140">
        <f>O599*H599</f>
        <v>0</v>
      </c>
      <c r="Q599" s="140">
        <v>0.01</v>
      </c>
      <c r="R599" s="140">
        <f>Q599*H599</f>
        <v>0.01</v>
      </c>
      <c r="S599" s="140">
        <v>0</v>
      </c>
      <c r="T599" s="141">
        <f>S599*H599</f>
        <v>0</v>
      </c>
      <c r="AR599" s="142" t="s">
        <v>189</v>
      </c>
      <c r="AT599" s="142" t="s">
        <v>310</v>
      </c>
      <c r="AU599" s="142" t="s">
        <v>90</v>
      </c>
      <c r="AY599" s="16" t="s">
        <v>127</v>
      </c>
      <c r="BE599" s="143">
        <f>IF(N599="základní",J599,0)</f>
        <v>0</v>
      </c>
      <c r="BF599" s="143">
        <f>IF(N599="snížená",J599,0)</f>
        <v>0</v>
      </c>
      <c r="BG599" s="143">
        <f>IF(N599="zákl. přenesená",J599,0)</f>
        <v>0</v>
      </c>
      <c r="BH599" s="143">
        <f>IF(N599="sníž. přenesená",J599,0)</f>
        <v>0</v>
      </c>
      <c r="BI599" s="143">
        <f>IF(N599="nulová",J599,0)</f>
        <v>0</v>
      </c>
      <c r="BJ599" s="16" t="s">
        <v>88</v>
      </c>
      <c r="BK599" s="143">
        <f>ROUND(I599*H599,2)</f>
        <v>0</v>
      </c>
      <c r="BL599" s="16" t="s">
        <v>134</v>
      </c>
      <c r="BM599" s="142" t="s">
        <v>529</v>
      </c>
    </row>
    <row r="600" spans="2:65" s="1" customFormat="1" ht="11.25">
      <c r="B600" s="31"/>
      <c r="D600" s="144" t="s">
        <v>136</v>
      </c>
      <c r="F600" s="145" t="s">
        <v>528</v>
      </c>
      <c r="I600" s="146"/>
      <c r="L600" s="31"/>
      <c r="M600" s="147"/>
      <c r="T600" s="55"/>
      <c r="AT600" s="16" t="s">
        <v>136</v>
      </c>
      <c r="AU600" s="16" t="s">
        <v>90</v>
      </c>
    </row>
    <row r="601" spans="2:65" s="12" customFormat="1" ht="11.25">
      <c r="B601" s="148"/>
      <c r="D601" s="144" t="s">
        <v>138</v>
      </c>
      <c r="E601" s="149" t="s">
        <v>1</v>
      </c>
      <c r="F601" s="150" t="s">
        <v>506</v>
      </c>
      <c r="H601" s="149" t="s">
        <v>1</v>
      </c>
      <c r="I601" s="151"/>
      <c r="L601" s="148"/>
      <c r="M601" s="152"/>
      <c r="T601" s="153"/>
      <c r="AT601" s="149" t="s">
        <v>138</v>
      </c>
      <c r="AU601" s="149" t="s">
        <v>90</v>
      </c>
      <c r="AV601" s="12" t="s">
        <v>88</v>
      </c>
      <c r="AW601" s="12" t="s">
        <v>36</v>
      </c>
      <c r="AX601" s="12" t="s">
        <v>80</v>
      </c>
      <c r="AY601" s="149" t="s">
        <v>127</v>
      </c>
    </row>
    <row r="602" spans="2:65" s="12" customFormat="1" ht="11.25">
      <c r="B602" s="148"/>
      <c r="D602" s="144" t="s">
        <v>138</v>
      </c>
      <c r="E602" s="149" t="s">
        <v>1</v>
      </c>
      <c r="F602" s="150" t="s">
        <v>143</v>
      </c>
      <c r="H602" s="149" t="s">
        <v>1</v>
      </c>
      <c r="I602" s="151"/>
      <c r="L602" s="148"/>
      <c r="M602" s="152"/>
      <c r="T602" s="153"/>
      <c r="AT602" s="149" t="s">
        <v>138</v>
      </c>
      <c r="AU602" s="149" t="s">
        <v>90</v>
      </c>
      <c r="AV602" s="12" t="s">
        <v>88</v>
      </c>
      <c r="AW602" s="12" t="s">
        <v>36</v>
      </c>
      <c r="AX602" s="12" t="s">
        <v>80</v>
      </c>
      <c r="AY602" s="149" t="s">
        <v>127</v>
      </c>
    </row>
    <row r="603" spans="2:65" s="13" customFormat="1" ht="11.25">
      <c r="B603" s="154"/>
      <c r="D603" s="144" t="s">
        <v>138</v>
      </c>
      <c r="E603" s="155" t="s">
        <v>1</v>
      </c>
      <c r="F603" s="156" t="s">
        <v>88</v>
      </c>
      <c r="H603" s="157">
        <v>1</v>
      </c>
      <c r="I603" s="158"/>
      <c r="L603" s="154"/>
      <c r="M603" s="159"/>
      <c r="T603" s="160"/>
      <c r="AT603" s="155" t="s">
        <v>138</v>
      </c>
      <c r="AU603" s="155" t="s">
        <v>90</v>
      </c>
      <c r="AV603" s="13" t="s">
        <v>90</v>
      </c>
      <c r="AW603" s="13" t="s">
        <v>36</v>
      </c>
      <c r="AX603" s="13" t="s">
        <v>80</v>
      </c>
      <c r="AY603" s="155" t="s">
        <v>127</v>
      </c>
    </row>
    <row r="604" spans="2:65" s="14" customFormat="1" ht="11.25">
      <c r="B604" s="161"/>
      <c r="D604" s="144" t="s">
        <v>138</v>
      </c>
      <c r="E604" s="162" t="s">
        <v>1</v>
      </c>
      <c r="F604" s="163" t="s">
        <v>145</v>
      </c>
      <c r="H604" s="164">
        <v>1</v>
      </c>
      <c r="I604" s="165"/>
      <c r="L604" s="161"/>
      <c r="M604" s="166"/>
      <c r="T604" s="167"/>
      <c r="AT604" s="162" t="s">
        <v>138</v>
      </c>
      <c r="AU604" s="162" t="s">
        <v>90</v>
      </c>
      <c r="AV604" s="14" t="s">
        <v>134</v>
      </c>
      <c r="AW604" s="14" t="s">
        <v>36</v>
      </c>
      <c r="AX604" s="14" t="s">
        <v>88</v>
      </c>
      <c r="AY604" s="162" t="s">
        <v>127</v>
      </c>
    </row>
    <row r="605" spans="2:65" s="1" customFormat="1" ht="24.2" customHeight="1">
      <c r="B605" s="31"/>
      <c r="C605" s="131" t="s">
        <v>530</v>
      </c>
      <c r="D605" s="131" t="s">
        <v>129</v>
      </c>
      <c r="E605" s="132" t="s">
        <v>531</v>
      </c>
      <c r="F605" s="133" t="s">
        <v>532</v>
      </c>
      <c r="G605" s="134" t="s">
        <v>218</v>
      </c>
      <c r="H605" s="135">
        <v>1</v>
      </c>
      <c r="I605" s="136"/>
      <c r="J605" s="137">
        <f>ROUND(I605*H605,2)</f>
        <v>0</v>
      </c>
      <c r="K605" s="133" t="s">
        <v>133</v>
      </c>
      <c r="L605" s="31"/>
      <c r="M605" s="138" t="s">
        <v>1</v>
      </c>
      <c r="N605" s="139" t="s">
        <v>45</v>
      </c>
      <c r="P605" s="140">
        <f>O605*H605</f>
        <v>0</v>
      </c>
      <c r="Q605" s="140">
        <v>1.67E-3</v>
      </c>
      <c r="R605" s="140">
        <f>Q605*H605</f>
        <v>1.67E-3</v>
      </c>
      <c r="S605" s="140">
        <v>0</v>
      </c>
      <c r="T605" s="141">
        <f>S605*H605</f>
        <v>0</v>
      </c>
      <c r="AR605" s="142" t="s">
        <v>134</v>
      </c>
      <c r="AT605" s="142" t="s">
        <v>129</v>
      </c>
      <c r="AU605" s="142" t="s">
        <v>90</v>
      </c>
      <c r="AY605" s="16" t="s">
        <v>127</v>
      </c>
      <c r="BE605" s="143">
        <f>IF(N605="základní",J605,0)</f>
        <v>0</v>
      </c>
      <c r="BF605" s="143">
        <f>IF(N605="snížená",J605,0)</f>
        <v>0</v>
      </c>
      <c r="BG605" s="143">
        <f>IF(N605="zákl. přenesená",J605,0)</f>
        <v>0</v>
      </c>
      <c r="BH605" s="143">
        <f>IF(N605="sníž. přenesená",J605,0)</f>
        <v>0</v>
      </c>
      <c r="BI605" s="143">
        <f>IF(N605="nulová",J605,0)</f>
        <v>0</v>
      </c>
      <c r="BJ605" s="16" t="s">
        <v>88</v>
      </c>
      <c r="BK605" s="143">
        <f>ROUND(I605*H605,2)</f>
        <v>0</v>
      </c>
      <c r="BL605" s="16" t="s">
        <v>134</v>
      </c>
      <c r="BM605" s="142" t="s">
        <v>533</v>
      </c>
    </row>
    <row r="606" spans="2:65" s="1" customFormat="1" ht="29.25">
      <c r="B606" s="31"/>
      <c r="D606" s="144" t="s">
        <v>136</v>
      </c>
      <c r="F606" s="145" t="s">
        <v>534</v>
      </c>
      <c r="I606" s="146"/>
      <c r="L606" s="31"/>
      <c r="M606" s="147"/>
      <c r="T606" s="55"/>
      <c r="AT606" s="16" t="s">
        <v>136</v>
      </c>
      <c r="AU606" s="16" t="s">
        <v>90</v>
      </c>
    </row>
    <row r="607" spans="2:65" s="12" customFormat="1" ht="11.25">
      <c r="B607" s="148"/>
      <c r="D607" s="144" t="s">
        <v>138</v>
      </c>
      <c r="E607" s="149" t="s">
        <v>1</v>
      </c>
      <c r="F607" s="150" t="s">
        <v>506</v>
      </c>
      <c r="H607" s="149" t="s">
        <v>1</v>
      </c>
      <c r="I607" s="151"/>
      <c r="L607" s="148"/>
      <c r="M607" s="152"/>
      <c r="T607" s="153"/>
      <c r="AT607" s="149" t="s">
        <v>138</v>
      </c>
      <c r="AU607" s="149" t="s">
        <v>90</v>
      </c>
      <c r="AV607" s="12" t="s">
        <v>88</v>
      </c>
      <c r="AW607" s="12" t="s">
        <v>36</v>
      </c>
      <c r="AX607" s="12" t="s">
        <v>80</v>
      </c>
      <c r="AY607" s="149" t="s">
        <v>127</v>
      </c>
    </row>
    <row r="608" spans="2:65" s="12" customFormat="1" ht="11.25">
      <c r="B608" s="148"/>
      <c r="D608" s="144" t="s">
        <v>138</v>
      </c>
      <c r="E608" s="149" t="s">
        <v>1</v>
      </c>
      <c r="F608" s="150" t="s">
        <v>143</v>
      </c>
      <c r="H608" s="149" t="s">
        <v>1</v>
      </c>
      <c r="I608" s="151"/>
      <c r="L608" s="148"/>
      <c r="M608" s="152"/>
      <c r="T608" s="153"/>
      <c r="AT608" s="149" t="s">
        <v>138</v>
      </c>
      <c r="AU608" s="149" t="s">
        <v>90</v>
      </c>
      <c r="AV608" s="12" t="s">
        <v>88</v>
      </c>
      <c r="AW608" s="12" t="s">
        <v>36</v>
      </c>
      <c r="AX608" s="12" t="s">
        <v>80</v>
      </c>
      <c r="AY608" s="149" t="s">
        <v>127</v>
      </c>
    </row>
    <row r="609" spans="2:65" s="13" customFormat="1" ht="11.25">
      <c r="B609" s="154"/>
      <c r="D609" s="144" t="s">
        <v>138</v>
      </c>
      <c r="E609" s="155" t="s">
        <v>1</v>
      </c>
      <c r="F609" s="156" t="s">
        <v>88</v>
      </c>
      <c r="H609" s="157">
        <v>1</v>
      </c>
      <c r="I609" s="158"/>
      <c r="L609" s="154"/>
      <c r="M609" s="159"/>
      <c r="T609" s="160"/>
      <c r="AT609" s="155" t="s">
        <v>138</v>
      </c>
      <c r="AU609" s="155" t="s">
        <v>90</v>
      </c>
      <c r="AV609" s="13" t="s">
        <v>90</v>
      </c>
      <c r="AW609" s="13" t="s">
        <v>36</v>
      </c>
      <c r="AX609" s="13" t="s">
        <v>80</v>
      </c>
      <c r="AY609" s="155" t="s">
        <v>127</v>
      </c>
    </row>
    <row r="610" spans="2:65" s="14" customFormat="1" ht="11.25">
      <c r="B610" s="161"/>
      <c r="D610" s="144" t="s">
        <v>138</v>
      </c>
      <c r="E610" s="162" t="s">
        <v>1</v>
      </c>
      <c r="F610" s="163" t="s">
        <v>145</v>
      </c>
      <c r="H610" s="164">
        <v>1</v>
      </c>
      <c r="I610" s="165"/>
      <c r="L610" s="161"/>
      <c r="M610" s="166"/>
      <c r="T610" s="167"/>
      <c r="AT610" s="162" t="s">
        <v>138</v>
      </c>
      <c r="AU610" s="162" t="s">
        <v>90</v>
      </c>
      <c r="AV610" s="14" t="s">
        <v>134</v>
      </c>
      <c r="AW610" s="14" t="s">
        <v>36</v>
      </c>
      <c r="AX610" s="14" t="s">
        <v>88</v>
      </c>
      <c r="AY610" s="162" t="s">
        <v>127</v>
      </c>
    </row>
    <row r="611" spans="2:65" s="1" customFormat="1" ht="24.2" customHeight="1">
      <c r="B611" s="31"/>
      <c r="C611" s="168" t="s">
        <v>535</v>
      </c>
      <c r="D611" s="168" t="s">
        <v>310</v>
      </c>
      <c r="E611" s="169" t="s">
        <v>536</v>
      </c>
      <c r="F611" s="170" t="s">
        <v>537</v>
      </c>
      <c r="G611" s="171" t="s">
        <v>218</v>
      </c>
      <c r="H611" s="172">
        <v>1</v>
      </c>
      <c r="I611" s="173"/>
      <c r="J611" s="174">
        <f>ROUND(I611*H611,2)</f>
        <v>0</v>
      </c>
      <c r="K611" s="170" t="s">
        <v>133</v>
      </c>
      <c r="L611" s="175"/>
      <c r="M611" s="176" t="s">
        <v>1</v>
      </c>
      <c r="N611" s="177" t="s">
        <v>45</v>
      </c>
      <c r="P611" s="140">
        <f>O611*H611</f>
        <v>0</v>
      </c>
      <c r="Q611" s="140">
        <v>1.35E-2</v>
      </c>
      <c r="R611" s="140">
        <f>Q611*H611</f>
        <v>1.35E-2</v>
      </c>
      <c r="S611" s="140">
        <v>0</v>
      </c>
      <c r="T611" s="141">
        <f>S611*H611</f>
        <v>0</v>
      </c>
      <c r="AR611" s="142" t="s">
        <v>189</v>
      </c>
      <c r="AT611" s="142" t="s">
        <v>310</v>
      </c>
      <c r="AU611" s="142" t="s">
        <v>90</v>
      </c>
      <c r="AY611" s="16" t="s">
        <v>127</v>
      </c>
      <c r="BE611" s="143">
        <f>IF(N611="základní",J611,0)</f>
        <v>0</v>
      </c>
      <c r="BF611" s="143">
        <f>IF(N611="snížená",J611,0)</f>
        <v>0</v>
      </c>
      <c r="BG611" s="143">
        <f>IF(N611="zákl. přenesená",J611,0)</f>
        <v>0</v>
      </c>
      <c r="BH611" s="143">
        <f>IF(N611="sníž. přenesená",J611,0)</f>
        <v>0</v>
      </c>
      <c r="BI611" s="143">
        <f>IF(N611="nulová",J611,0)</f>
        <v>0</v>
      </c>
      <c r="BJ611" s="16" t="s">
        <v>88</v>
      </c>
      <c r="BK611" s="143">
        <f>ROUND(I611*H611,2)</f>
        <v>0</v>
      </c>
      <c r="BL611" s="16" t="s">
        <v>134</v>
      </c>
      <c r="BM611" s="142" t="s">
        <v>538</v>
      </c>
    </row>
    <row r="612" spans="2:65" s="1" customFormat="1" ht="19.5">
      <c r="B612" s="31"/>
      <c r="D612" s="144" t="s">
        <v>136</v>
      </c>
      <c r="F612" s="145" t="s">
        <v>537</v>
      </c>
      <c r="I612" s="146"/>
      <c r="L612" s="31"/>
      <c r="M612" s="147"/>
      <c r="T612" s="55"/>
      <c r="AT612" s="16" t="s">
        <v>136</v>
      </c>
      <c r="AU612" s="16" t="s">
        <v>90</v>
      </c>
    </row>
    <row r="613" spans="2:65" s="12" customFormat="1" ht="11.25">
      <c r="B613" s="148"/>
      <c r="D613" s="144" t="s">
        <v>138</v>
      </c>
      <c r="E613" s="149" t="s">
        <v>1</v>
      </c>
      <c r="F613" s="150" t="s">
        <v>506</v>
      </c>
      <c r="H613" s="149" t="s">
        <v>1</v>
      </c>
      <c r="I613" s="151"/>
      <c r="L613" s="148"/>
      <c r="M613" s="152"/>
      <c r="T613" s="153"/>
      <c r="AT613" s="149" t="s">
        <v>138</v>
      </c>
      <c r="AU613" s="149" t="s">
        <v>90</v>
      </c>
      <c r="AV613" s="12" t="s">
        <v>88</v>
      </c>
      <c r="AW613" s="12" t="s">
        <v>36</v>
      </c>
      <c r="AX613" s="12" t="s">
        <v>80</v>
      </c>
      <c r="AY613" s="149" t="s">
        <v>127</v>
      </c>
    </row>
    <row r="614" spans="2:65" s="12" customFormat="1" ht="11.25">
      <c r="B614" s="148"/>
      <c r="D614" s="144" t="s">
        <v>138</v>
      </c>
      <c r="E614" s="149" t="s">
        <v>1</v>
      </c>
      <c r="F614" s="150" t="s">
        <v>143</v>
      </c>
      <c r="H614" s="149" t="s">
        <v>1</v>
      </c>
      <c r="I614" s="151"/>
      <c r="L614" s="148"/>
      <c r="M614" s="152"/>
      <c r="T614" s="153"/>
      <c r="AT614" s="149" t="s">
        <v>138</v>
      </c>
      <c r="AU614" s="149" t="s">
        <v>90</v>
      </c>
      <c r="AV614" s="12" t="s">
        <v>88</v>
      </c>
      <c r="AW614" s="12" t="s">
        <v>36</v>
      </c>
      <c r="AX614" s="12" t="s">
        <v>80</v>
      </c>
      <c r="AY614" s="149" t="s">
        <v>127</v>
      </c>
    </row>
    <row r="615" spans="2:65" s="13" customFormat="1" ht="11.25">
      <c r="B615" s="154"/>
      <c r="D615" s="144" t="s">
        <v>138</v>
      </c>
      <c r="E615" s="155" t="s">
        <v>1</v>
      </c>
      <c r="F615" s="156" t="s">
        <v>88</v>
      </c>
      <c r="H615" s="157">
        <v>1</v>
      </c>
      <c r="I615" s="158"/>
      <c r="L615" s="154"/>
      <c r="M615" s="159"/>
      <c r="T615" s="160"/>
      <c r="AT615" s="155" t="s">
        <v>138</v>
      </c>
      <c r="AU615" s="155" t="s">
        <v>90</v>
      </c>
      <c r="AV615" s="13" t="s">
        <v>90</v>
      </c>
      <c r="AW615" s="13" t="s">
        <v>36</v>
      </c>
      <c r="AX615" s="13" t="s">
        <v>80</v>
      </c>
      <c r="AY615" s="155" t="s">
        <v>127</v>
      </c>
    </row>
    <row r="616" spans="2:65" s="14" customFormat="1" ht="11.25">
      <c r="B616" s="161"/>
      <c r="D616" s="144" t="s">
        <v>138</v>
      </c>
      <c r="E616" s="162" t="s">
        <v>1</v>
      </c>
      <c r="F616" s="163" t="s">
        <v>145</v>
      </c>
      <c r="H616" s="164">
        <v>1</v>
      </c>
      <c r="I616" s="165"/>
      <c r="L616" s="161"/>
      <c r="M616" s="166"/>
      <c r="T616" s="167"/>
      <c r="AT616" s="162" t="s">
        <v>138</v>
      </c>
      <c r="AU616" s="162" t="s">
        <v>90</v>
      </c>
      <c r="AV616" s="14" t="s">
        <v>134</v>
      </c>
      <c r="AW616" s="14" t="s">
        <v>36</v>
      </c>
      <c r="AX616" s="14" t="s">
        <v>88</v>
      </c>
      <c r="AY616" s="162" t="s">
        <v>127</v>
      </c>
    </row>
    <row r="617" spans="2:65" s="1" customFormat="1" ht="24.2" customHeight="1">
      <c r="B617" s="31"/>
      <c r="C617" s="131" t="s">
        <v>539</v>
      </c>
      <c r="D617" s="131" t="s">
        <v>129</v>
      </c>
      <c r="E617" s="132" t="s">
        <v>540</v>
      </c>
      <c r="F617" s="133" t="s">
        <v>541</v>
      </c>
      <c r="G617" s="134" t="s">
        <v>218</v>
      </c>
      <c r="H617" s="135">
        <v>9</v>
      </c>
      <c r="I617" s="136"/>
      <c r="J617" s="137">
        <f>ROUND(I617*H617,2)</f>
        <v>0</v>
      </c>
      <c r="K617" s="133" t="s">
        <v>133</v>
      </c>
      <c r="L617" s="31"/>
      <c r="M617" s="138" t="s">
        <v>1</v>
      </c>
      <c r="N617" s="139" t="s">
        <v>45</v>
      </c>
      <c r="P617" s="140">
        <f>O617*H617</f>
        <v>0</v>
      </c>
      <c r="Q617" s="140">
        <v>0</v>
      </c>
      <c r="R617" s="140">
        <f>Q617*H617</f>
        <v>0</v>
      </c>
      <c r="S617" s="140">
        <v>0</v>
      </c>
      <c r="T617" s="141">
        <f>S617*H617</f>
        <v>0</v>
      </c>
      <c r="AR617" s="142" t="s">
        <v>134</v>
      </c>
      <c r="AT617" s="142" t="s">
        <v>129</v>
      </c>
      <c r="AU617" s="142" t="s">
        <v>90</v>
      </c>
      <c r="AY617" s="16" t="s">
        <v>127</v>
      </c>
      <c r="BE617" s="143">
        <f>IF(N617="základní",J617,0)</f>
        <v>0</v>
      </c>
      <c r="BF617" s="143">
        <f>IF(N617="snížená",J617,0)</f>
        <v>0</v>
      </c>
      <c r="BG617" s="143">
        <f>IF(N617="zákl. přenesená",J617,0)</f>
        <v>0</v>
      </c>
      <c r="BH617" s="143">
        <f>IF(N617="sníž. přenesená",J617,0)</f>
        <v>0</v>
      </c>
      <c r="BI617" s="143">
        <f>IF(N617="nulová",J617,0)</f>
        <v>0</v>
      </c>
      <c r="BJ617" s="16" t="s">
        <v>88</v>
      </c>
      <c r="BK617" s="143">
        <f>ROUND(I617*H617,2)</f>
        <v>0</v>
      </c>
      <c r="BL617" s="16" t="s">
        <v>134</v>
      </c>
      <c r="BM617" s="142" t="s">
        <v>542</v>
      </c>
    </row>
    <row r="618" spans="2:65" s="1" customFormat="1" ht="29.25">
      <c r="B618" s="31"/>
      <c r="D618" s="144" t="s">
        <v>136</v>
      </c>
      <c r="F618" s="145" t="s">
        <v>543</v>
      </c>
      <c r="I618" s="146"/>
      <c r="L618" s="31"/>
      <c r="M618" s="147"/>
      <c r="T618" s="55"/>
      <c r="AT618" s="16" t="s">
        <v>136</v>
      </c>
      <c r="AU618" s="16" t="s">
        <v>90</v>
      </c>
    </row>
    <row r="619" spans="2:65" s="12" customFormat="1" ht="11.25">
      <c r="B619" s="148"/>
      <c r="D619" s="144" t="s">
        <v>138</v>
      </c>
      <c r="E619" s="149" t="s">
        <v>1</v>
      </c>
      <c r="F619" s="150" t="s">
        <v>506</v>
      </c>
      <c r="H619" s="149" t="s">
        <v>1</v>
      </c>
      <c r="I619" s="151"/>
      <c r="L619" s="148"/>
      <c r="M619" s="152"/>
      <c r="T619" s="153"/>
      <c r="AT619" s="149" t="s">
        <v>138</v>
      </c>
      <c r="AU619" s="149" t="s">
        <v>90</v>
      </c>
      <c r="AV619" s="12" t="s">
        <v>88</v>
      </c>
      <c r="AW619" s="12" t="s">
        <v>36</v>
      </c>
      <c r="AX619" s="12" t="s">
        <v>80</v>
      </c>
      <c r="AY619" s="149" t="s">
        <v>127</v>
      </c>
    </row>
    <row r="620" spans="2:65" s="12" customFormat="1" ht="11.25">
      <c r="B620" s="148"/>
      <c r="D620" s="144" t="s">
        <v>138</v>
      </c>
      <c r="E620" s="149" t="s">
        <v>1</v>
      </c>
      <c r="F620" s="150" t="s">
        <v>140</v>
      </c>
      <c r="H620" s="149" t="s">
        <v>1</v>
      </c>
      <c r="I620" s="151"/>
      <c r="L620" s="148"/>
      <c r="M620" s="152"/>
      <c r="T620" s="153"/>
      <c r="AT620" s="149" t="s">
        <v>138</v>
      </c>
      <c r="AU620" s="149" t="s">
        <v>90</v>
      </c>
      <c r="AV620" s="12" t="s">
        <v>88</v>
      </c>
      <c r="AW620" s="12" t="s">
        <v>36</v>
      </c>
      <c r="AX620" s="12" t="s">
        <v>80</v>
      </c>
      <c r="AY620" s="149" t="s">
        <v>127</v>
      </c>
    </row>
    <row r="621" spans="2:65" s="13" customFormat="1" ht="11.25">
      <c r="B621" s="154"/>
      <c r="D621" s="144" t="s">
        <v>138</v>
      </c>
      <c r="E621" s="155" t="s">
        <v>1</v>
      </c>
      <c r="F621" s="156" t="s">
        <v>544</v>
      </c>
      <c r="H621" s="157">
        <v>9</v>
      </c>
      <c r="I621" s="158"/>
      <c r="L621" s="154"/>
      <c r="M621" s="159"/>
      <c r="T621" s="160"/>
      <c r="AT621" s="155" t="s">
        <v>138</v>
      </c>
      <c r="AU621" s="155" t="s">
        <v>90</v>
      </c>
      <c r="AV621" s="13" t="s">
        <v>90</v>
      </c>
      <c r="AW621" s="13" t="s">
        <v>36</v>
      </c>
      <c r="AX621" s="13" t="s">
        <v>80</v>
      </c>
      <c r="AY621" s="155" t="s">
        <v>127</v>
      </c>
    </row>
    <row r="622" spans="2:65" s="14" customFormat="1" ht="11.25">
      <c r="B622" s="161"/>
      <c r="D622" s="144" t="s">
        <v>138</v>
      </c>
      <c r="E622" s="162" t="s">
        <v>1</v>
      </c>
      <c r="F622" s="163" t="s">
        <v>145</v>
      </c>
      <c r="H622" s="164">
        <v>9</v>
      </c>
      <c r="I622" s="165"/>
      <c r="L622" s="161"/>
      <c r="M622" s="166"/>
      <c r="T622" s="167"/>
      <c r="AT622" s="162" t="s">
        <v>138</v>
      </c>
      <c r="AU622" s="162" t="s">
        <v>90</v>
      </c>
      <c r="AV622" s="14" t="s">
        <v>134</v>
      </c>
      <c r="AW622" s="14" t="s">
        <v>36</v>
      </c>
      <c r="AX622" s="14" t="s">
        <v>88</v>
      </c>
      <c r="AY622" s="162" t="s">
        <v>127</v>
      </c>
    </row>
    <row r="623" spans="2:65" s="1" customFormat="1" ht="24.2" customHeight="1">
      <c r="B623" s="31"/>
      <c r="C623" s="168" t="s">
        <v>545</v>
      </c>
      <c r="D623" s="168" t="s">
        <v>310</v>
      </c>
      <c r="E623" s="169" t="s">
        <v>546</v>
      </c>
      <c r="F623" s="170" t="s">
        <v>547</v>
      </c>
      <c r="G623" s="171" t="s">
        <v>218</v>
      </c>
      <c r="H623" s="172">
        <v>1</v>
      </c>
      <c r="I623" s="173"/>
      <c r="J623" s="174">
        <f>ROUND(I623*H623,2)</f>
        <v>0</v>
      </c>
      <c r="K623" s="170" t="s">
        <v>133</v>
      </c>
      <c r="L623" s="175"/>
      <c r="M623" s="176" t="s">
        <v>1</v>
      </c>
      <c r="N623" s="177" t="s">
        <v>45</v>
      </c>
      <c r="P623" s="140">
        <f>O623*H623</f>
        <v>0</v>
      </c>
      <c r="Q623" s="140">
        <v>1.44E-2</v>
      </c>
      <c r="R623" s="140">
        <f>Q623*H623</f>
        <v>1.44E-2</v>
      </c>
      <c r="S623" s="140">
        <v>0</v>
      </c>
      <c r="T623" s="141">
        <f>S623*H623</f>
        <v>0</v>
      </c>
      <c r="AR623" s="142" t="s">
        <v>189</v>
      </c>
      <c r="AT623" s="142" t="s">
        <v>310</v>
      </c>
      <c r="AU623" s="142" t="s">
        <v>90</v>
      </c>
      <c r="AY623" s="16" t="s">
        <v>127</v>
      </c>
      <c r="BE623" s="143">
        <f>IF(N623="základní",J623,0)</f>
        <v>0</v>
      </c>
      <c r="BF623" s="143">
        <f>IF(N623="snížená",J623,0)</f>
        <v>0</v>
      </c>
      <c r="BG623" s="143">
        <f>IF(N623="zákl. přenesená",J623,0)</f>
        <v>0</v>
      </c>
      <c r="BH623" s="143">
        <f>IF(N623="sníž. přenesená",J623,0)</f>
        <v>0</v>
      </c>
      <c r="BI623" s="143">
        <f>IF(N623="nulová",J623,0)</f>
        <v>0</v>
      </c>
      <c r="BJ623" s="16" t="s">
        <v>88</v>
      </c>
      <c r="BK623" s="143">
        <f>ROUND(I623*H623,2)</f>
        <v>0</v>
      </c>
      <c r="BL623" s="16" t="s">
        <v>134</v>
      </c>
      <c r="BM623" s="142" t="s">
        <v>548</v>
      </c>
    </row>
    <row r="624" spans="2:65" s="1" customFormat="1" ht="19.5">
      <c r="B624" s="31"/>
      <c r="D624" s="144" t="s">
        <v>136</v>
      </c>
      <c r="F624" s="145" t="s">
        <v>547</v>
      </c>
      <c r="I624" s="146"/>
      <c r="L624" s="31"/>
      <c r="M624" s="147"/>
      <c r="T624" s="55"/>
      <c r="AT624" s="16" t="s">
        <v>136</v>
      </c>
      <c r="AU624" s="16" t="s">
        <v>90</v>
      </c>
    </row>
    <row r="625" spans="2:65" s="12" customFormat="1" ht="11.25">
      <c r="B625" s="148"/>
      <c r="D625" s="144" t="s">
        <v>138</v>
      </c>
      <c r="E625" s="149" t="s">
        <v>1</v>
      </c>
      <c r="F625" s="150" t="s">
        <v>506</v>
      </c>
      <c r="H625" s="149" t="s">
        <v>1</v>
      </c>
      <c r="I625" s="151"/>
      <c r="L625" s="148"/>
      <c r="M625" s="152"/>
      <c r="T625" s="153"/>
      <c r="AT625" s="149" t="s">
        <v>138</v>
      </c>
      <c r="AU625" s="149" t="s">
        <v>90</v>
      </c>
      <c r="AV625" s="12" t="s">
        <v>88</v>
      </c>
      <c r="AW625" s="12" t="s">
        <v>36</v>
      </c>
      <c r="AX625" s="12" t="s">
        <v>80</v>
      </c>
      <c r="AY625" s="149" t="s">
        <v>127</v>
      </c>
    </row>
    <row r="626" spans="2:65" s="12" customFormat="1" ht="11.25">
      <c r="B626" s="148"/>
      <c r="D626" s="144" t="s">
        <v>138</v>
      </c>
      <c r="E626" s="149" t="s">
        <v>1</v>
      </c>
      <c r="F626" s="150" t="s">
        <v>140</v>
      </c>
      <c r="H626" s="149" t="s">
        <v>1</v>
      </c>
      <c r="I626" s="151"/>
      <c r="L626" s="148"/>
      <c r="M626" s="152"/>
      <c r="T626" s="153"/>
      <c r="AT626" s="149" t="s">
        <v>138</v>
      </c>
      <c r="AU626" s="149" t="s">
        <v>90</v>
      </c>
      <c r="AV626" s="12" t="s">
        <v>88</v>
      </c>
      <c r="AW626" s="12" t="s">
        <v>36</v>
      </c>
      <c r="AX626" s="12" t="s">
        <v>80</v>
      </c>
      <c r="AY626" s="149" t="s">
        <v>127</v>
      </c>
    </row>
    <row r="627" spans="2:65" s="13" customFormat="1" ht="11.25">
      <c r="B627" s="154"/>
      <c r="D627" s="144" t="s">
        <v>138</v>
      </c>
      <c r="E627" s="155" t="s">
        <v>1</v>
      </c>
      <c r="F627" s="156" t="s">
        <v>88</v>
      </c>
      <c r="H627" s="157">
        <v>1</v>
      </c>
      <c r="I627" s="158"/>
      <c r="L627" s="154"/>
      <c r="M627" s="159"/>
      <c r="T627" s="160"/>
      <c r="AT627" s="155" t="s">
        <v>138</v>
      </c>
      <c r="AU627" s="155" t="s">
        <v>90</v>
      </c>
      <c r="AV627" s="13" t="s">
        <v>90</v>
      </c>
      <c r="AW627" s="13" t="s">
        <v>36</v>
      </c>
      <c r="AX627" s="13" t="s">
        <v>80</v>
      </c>
      <c r="AY627" s="155" t="s">
        <v>127</v>
      </c>
    </row>
    <row r="628" spans="2:65" s="14" customFormat="1" ht="11.25">
      <c r="B628" s="161"/>
      <c r="D628" s="144" t="s">
        <v>138</v>
      </c>
      <c r="E628" s="162" t="s">
        <v>1</v>
      </c>
      <c r="F628" s="163" t="s">
        <v>145</v>
      </c>
      <c r="H628" s="164">
        <v>1</v>
      </c>
      <c r="I628" s="165"/>
      <c r="L628" s="161"/>
      <c r="M628" s="166"/>
      <c r="T628" s="167"/>
      <c r="AT628" s="162" t="s">
        <v>138</v>
      </c>
      <c r="AU628" s="162" t="s">
        <v>90</v>
      </c>
      <c r="AV628" s="14" t="s">
        <v>134</v>
      </c>
      <c r="AW628" s="14" t="s">
        <v>36</v>
      </c>
      <c r="AX628" s="14" t="s">
        <v>88</v>
      </c>
      <c r="AY628" s="162" t="s">
        <v>127</v>
      </c>
    </row>
    <row r="629" spans="2:65" s="1" customFormat="1" ht="24.2" customHeight="1">
      <c r="B629" s="31"/>
      <c r="C629" s="168" t="s">
        <v>549</v>
      </c>
      <c r="D629" s="168" t="s">
        <v>310</v>
      </c>
      <c r="E629" s="169" t="s">
        <v>550</v>
      </c>
      <c r="F629" s="170" t="s">
        <v>551</v>
      </c>
      <c r="G629" s="171" t="s">
        <v>218</v>
      </c>
      <c r="H629" s="172">
        <v>2</v>
      </c>
      <c r="I629" s="173"/>
      <c r="J629" s="174">
        <f>ROUND(I629*H629,2)</f>
        <v>0</v>
      </c>
      <c r="K629" s="170" t="s">
        <v>133</v>
      </c>
      <c r="L629" s="175"/>
      <c r="M629" s="176" t="s">
        <v>1</v>
      </c>
      <c r="N629" s="177" t="s">
        <v>45</v>
      </c>
      <c r="P629" s="140">
        <f>O629*H629</f>
        <v>0</v>
      </c>
      <c r="Q629" s="140">
        <v>1.37E-2</v>
      </c>
      <c r="R629" s="140">
        <f>Q629*H629</f>
        <v>2.7400000000000001E-2</v>
      </c>
      <c r="S629" s="140">
        <v>0</v>
      </c>
      <c r="T629" s="141">
        <f>S629*H629</f>
        <v>0</v>
      </c>
      <c r="AR629" s="142" t="s">
        <v>189</v>
      </c>
      <c r="AT629" s="142" t="s">
        <v>310</v>
      </c>
      <c r="AU629" s="142" t="s">
        <v>90</v>
      </c>
      <c r="AY629" s="16" t="s">
        <v>127</v>
      </c>
      <c r="BE629" s="143">
        <f>IF(N629="základní",J629,0)</f>
        <v>0</v>
      </c>
      <c r="BF629" s="143">
        <f>IF(N629="snížená",J629,0)</f>
        <v>0</v>
      </c>
      <c r="BG629" s="143">
        <f>IF(N629="zákl. přenesená",J629,0)</f>
        <v>0</v>
      </c>
      <c r="BH629" s="143">
        <f>IF(N629="sníž. přenesená",J629,0)</f>
        <v>0</v>
      </c>
      <c r="BI629" s="143">
        <f>IF(N629="nulová",J629,0)</f>
        <v>0</v>
      </c>
      <c r="BJ629" s="16" t="s">
        <v>88</v>
      </c>
      <c r="BK629" s="143">
        <f>ROUND(I629*H629,2)</f>
        <v>0</v>
      </c>
      <c r="BL629" s="16" t="s">
        <v>134</v>
      </c>
      <c r="BM629" s="142" t="s">
        <v>552</v>
      </c>
    </row>
    <row r="630" spans="2:65" s="1" customFormat="1" ht="19.5">
      <c r="B630" s="31"/>
      <c r="D630" s="144" t="s">
        <v>136</v>
      </c>
      <c r="F630" s="145" t="s">
        <v>551</v>
      </c>
      <c r="I630" s="146"/>
      <c r="L630" s="31"/>
      <c r="M630" s="147"/>
      <c r="T630" s="55"/>
      <c r="AT630" s="16" t="s">
        <v>136</v>
      </c>
      <c r="AU630" s="16" t="s">
        <v>90</v>
      </c>
    </row>
    <row r="631" spans="2:65" s="12" customFormat="1" ht="11.25">
      <c r="B631" s="148"/>
      <c r="D631" s="144" t="s">
        <v>138</v>
      </c>
      <c r="E631" s="149" t="s">
        <v>1</v>
      </c>
      <c r="F631" s="150" t="s">
        <v>506</v>
      </c>
      <c r="H631" s="149" t="s">
        <v>1</v>
      </c>
      <c r="I631" s="151"/>
      <c r="L631" s="148"/>
      <c r="M631" s="152"/>
      <c r="T631" s="153"/>
      <c r="AT631" s="149" t="s">
        <v>138</v>
      </c>
      <c r="AU631" s="149" t="s">
        <v>90</v>
      </c>
      <c r="AV631" s="12" t="s">
        <v>88</v>
      </c>
      <c r="AW631" s="12" t="s">
        <v>36</v>
      </c>
      <c r="AX631" s="12" t="s">
        <v>80</v>
      </c>
      <c r="AY631" s="149" t="s">
        <v>127</v>
      </c>
    </row>
    <row r="632" spans="2:65" s="12" customFormat="1" ht="11.25">
      <c r="B632" s="148"/>
      <c r="D632" s="144" t="s">
        <v>138</v>
      </c>
      <c r="E632" s="149" t="s">
        <v>1</v>
      </c>
      <c r="F632" s="150" t="s">
        <v>140</v>
      </c>
      <c r="H632" s="149" t="s">
        <v>1</v>
      </c>
      <c r="I632" s="151"/>
      <c r="L632" s="148"/>
      <c r="M632" s="152"/>
      <c r="T632" s="153"/>
      <c r="AT632" s="149" t="s">
        <v>138</v>
      </c>
      <c r="AU632" s="149" t="s">
        <v>90</v>
      </c>
      <c r="AV632" s="12" t="s">
        <v>88</v>
      </c>
      <c r="AW632" s="12" t="s">
        <v>36</v>
      </c>
      <c r="AX632" s="12" t="s">
        <v>80</v>
      </c>
      <c r="AY632" s="149" t="s">
        <v>127</v>
      </c>
    </row>
    <row r="633" spans="2:65" s="13" customFormat="1" ht="11.25">
      <c r="B633" s="154"/>
      <c r="D633" s="144" t="s">
        <v>138</v>
      </c>
      <c r="E633" s="155" t="s">
        <v>1</v>
      </c>
      <c r="F633" s="156" t="s">
        <v>90</v>
      </c>
      <c r="H633" s="157">
        <v>2</v>
      </c>
      <c r="I633" s="158"/>
      <c r="L633" s="154"/>
      <c r="M633" s="159"/>
      <c r="T633" s="160"/>
      <c r="AT633" s="155" t="s">
        <v>138</v>
      </c>
      <c r="AU633" s="155" t="s">
        <v>90</v>
      </c>
      <c r="AV633" s="13" t="s">
        <v>90</v>
      </c>
      <c r="AW633" s="13" t="s">
        <v>36</v>
      </c>
      <c r="AX633" s="13" t="s">
        <v>80</v>
      </c>
      <c r="AY633" s="155" t="s">
        <v>127</v>
      </c>
    </row>
    <row r="634" spans="2:65" s="14" customFormat="1" ht="11.25">
      <c r="B634" s="161"/>
      <c r="D634" s="144" t="s">
        <v>138</v>
      </c>
      <c r="E634" s="162" t="s">
        <v>1</v>
      </c>
      <c r="F634" s="163" t="s">
        <v>145</v>
      </c>
      <c r="H634" s="164">
        <v>2</v>
      </c>
      <c r="I634" s="165"/>
      <c r="L634" s="161"/>
      <c r="M634" s="166"/>
      <c r="T634" s="167"/>
      <c r="AT634" s="162" t="s">
        <v>138</v>
      </c>
      <c r="AU634" s="162" t="s">
        <v>90</v>
      </c>
      <c r="AV634" s="14" t="s">
        <v>134</v>
      </c>
      <c r="AW634" s="14" t="s">
        <v>36</v>
      </c>
      <c r="AX634" s="14" t="s">
        <v>88</v>
      </c>
      <c r="AY634" s="162" t="s">
        <v>127</v>
      </c>
    </row>
    <row r="635" spans="2:65" s="1" customFormat="1" ht="24.2" customHeight="1">
      <c r="B635" s="31"/>
      <c r="C635" s="168" t="s">
        <v>553</v>
      </c>
      <c r="D635" s="168" t="s">
        <v>310</v>
      </c>
      <c r="E635" s="169" t="s">
        <v>554</v>
      </c>
      <c r="F635" s="170" t="s">
        <v>555</v>
      </c>
      <c r="G635" s="171" t="s">
        <v>218</v>
      </c>
      <c r="H635" s="172">
        <v>4</v>
      </c>
      <c r="I635" s="173"/>
      <c r="J635" s="174">
        <f>ROUND(I635*H635,2)</f>
        <v>0</v>
      </c>
      <c r="K635" s="170" t="s">
        <v>133</v>
      </c>
      <c r="L635" s="175"/>
      <c r="M635" s="176" t="s">
        <v>1</v>
      </c>
      <c r="N635" s="177" t="s">
        <v>45</v>
      </c>
      <c r="P635" s="140">
        <f>O635*H635</f>
        <v>0</v>
      </c>
      <c r="Q635" s="140">
        <v>1.4800000000000001E-2</v>
      </c>
      <c r="R635" s="140">
        <f>Q635*H635</f>
        <v>5.9200000000000003E-2</v>
      </c>
      <c r="S635" s="140">
        <v>0</v>
      </c>
      <c r="T635" s="141">
        <f>S635*H635</f>
        <v>0</v>
      </c>
      <c r="AR635" s="142" t="s">
        <v>189</v>
      </c>
      <c r="AT635" s="142" t="s">
        <v>310</v>
      </c>
      <c r="AU635" s="142" t="s">
        <v>90</v>
      </c>
      <c r="AY635" s="16" t="s">
        <v>127</v>
      </c>
      <c r="BE635" s="143">
        <f>IF(N635="základní",J635,0)</f>
        <v>0</v>
      </c>
      <c r="BF635" s="143">
        <f>IF(N635="snížená",J635,0)</f>
        <v>0</v>
      </c>
      <c r="BG635" s="143">
        <f>IF(N635="zákl. přenesená",J635,0)</f>
        <v>0</v>
      </c>
      <c r="BH635" s="143">
        <f>IF(N635="sníž. přenesená",J635,0)</f>
        <v>0</v>
      </c>
      <c r="BI635" s="143">
        <f>IF(N635="nulová",J635,0)</f>
        <v>0</v>
      </c>
      <c r="BJ635" s="16" t="s">
        <v>88</v>
      </c>
      <c r="BK635" s="143">
        <f>ROUND(I635*H635,2)</f>
        <v>0</v>
      </c>
      <c r="BL635" s="16" t="s">
        <v>134</v>
      </c>
      <c r="BM635" s="142" t="s">
        <v>556</v>
      </c>
    </row>
    <row r="636" spans="2:65" s="1" customFormat="1" ht="19.5">
      <c r="B636" s="31"/>
      <c r="D636" s="144" t="s">
        <v>136</v>
      </c>
      <c r="F636" s="145" t="s">
        <v>555</v>
      </c>
      <c r="I636" s="146"/>
      <c r="L636" s="31"/>
      <c r="M636" s="147"/>
      <c r="T636" s="55"/>
      <c r="AT636" s="16" t="s">
        <v>136</v>
      </c>
      <c r="AU636" s="16" t="s">
        <v>90</v>
      </c>
    </row>
    <row r="637" spans="2:65" s="12" customFormat="1" ht="11.25">
      <c r="B637" s="148"/>
      <c r="D637" s="144" t="s">
        <v>138</v>
      </c>
      <c r="E637" s="149" t="s">
        <v>1</v>
      </c>
      <c r="F637" s="150" t="s">
        <v>506</v>
      </c>
      <c r="H637" s="149" t="s">
        <v>1</v>
      </c>
      <c r="I637" s="151"/>
      <c r="L637" s="148"/>
      <c r="M637" s="152"/>
      <c r="T637" s="153"/>
      <c r="AT637" s="149" t="s">
        <v>138</v>
      </c>
      <c r="AU637" s="149" t="s">
        <v>90</v>
      </c>
      <c r="AV637" s="12" t="s">
        <v>88</v>
      </c>
      <c r="AW637" s="12" t="s">
        <v>36</v>
      </c>
      <c r="AX637" s="12" t="s">
        <v>80</v>
      </c>
      <c r="AY637" s="149" t="s">
        <v>127</v>
      </c>
    </row>
    <row r="638" spans="2:65" s="12" customFormat="1" ht="11.25">
      <c r="B638" s="148"/>
      <c r="D638" s="144" t="s">
        <v>138</v>
      </c>
      <c r="E638" s="149" t="s">
        <v>1</v>
      </c>
      <c r="F638" s="150" t="s">
        <v>140</v>
      </c>
      <c r="H638" s="149" t="s">
        <v>1</v>
      </c>
      <c r="I638" s="151"/>
      <c r="L638" s="148"/>
      <c r="M638" s="152"/>
      <c r="T638" s="153"/>
      <c r="AT638" s="149" t="s">
        <v>138</v>
      </c>
      <c r="AU638" s="149" t="s">
        <v>90</v>
      </c>
      <c r="AV638" s="12" t="s">
        <v>88</v>
      </c>
      <c r="AW638" s="12" t="s">
        <v>36</v>
      </c>
      <c r="AX638" s="12" t="s">
        <v>80</v>
      </c>
      <c r="AY638" s="149" t="s">
        <v>127</v>
      </c>
    </row>
    <row r="639" spans="2:65" s="13" customFormat="1" ht="11.25">
      <c r="B639" s="154"/>
      <c r="D639" s="144" t="s">
        <v>138</v>
      </c>
      <c r="E639" s="155" t="s">
        <v>1</v>
      </c>
      <c r="F639" s="156" t="s">
        <v>134</v>
      </c>
      <c r="H639" s="157">
        <v>4</v>
      </c>
      <c r="I639" s="158"/>
      <c r="L639" s="154"/>
      <c r="M639" s="159"/>
      <c r="T639" s="160"/>
      <c r="AT639" s="155" t="s">
        <v>138</v>
      </c>
      <c r="AU639" s="155" t="s">
        <v>90</v>
      </c>
      <c r="AV639" s="13" t="s">
        <v>90</v>
      </c>
      <c r="AW639" s="13" t="s">
        <v>36</v>
      </c>
      <c r="AX639" s="13" t="s">
        <v>80</v>
      </c>
      <c r="AY639" s="155" t="s">
        <v>127</v>
      </c>
    </row>
    <row r="640" spans="2:65" s="14" customFormat="1" ht="11.25">
      <c r="B640" s="161"/>
      <c r="D640" s="144" t="s">
        <v>138</v>
      </c>
      <c r="E640" s="162" t="s">
        <v>1</v>
      </c>
      <c r="F640" s="163" t="s">
        <v>145</v>
      </c>
      <c r="H640" s="164">
        <v>4</v>
      </c>
      <c r="I640" s="165"/>
      <c r="L640" s="161"/>
      <c r="M640" s="166"/>
      <c r="T640" s="167"/>
      <c r="AT640" s="162" t="s">
        <v>138</v>
      </c>
      <c r="AU640" s="162" t="s">
        <v>90</v>
      </c>
      <c r="AV640" s="14" t="s">
        <v>134</v>
      </c>
      <c r="AW640" s="14" t="s">
        <v>36</v>
      </c>
      <c r="AX640" s="14" t="s">
        <v>88</v>
      </c>
      <c r="AY640" s="162" t="s">
        <v>127</v>
      </c>
    </row>
    <row r="641" spans="2:65" s="1" customFormat="1" ht="24.2" customHeight="1">
      <c r="B641" s="31"/>
      <c r="C641" s="168" t="s">
        <v>557</v>
      </c>
      <c r="D641" s="168" t="s">
        <v>310</v>
      </c>
      <c r="E641" s="169" t="s">
        <v>558</v>
      </c>
      <c r="F641" s="170" t="s">
        <v>559</v>
      </c>
      <c r="G641" s="171" t="s">
        <v>218</v>
      </c>
      <c r="H641" s="172">
        <v>2</v>
      </c>
      <c r="I641" s="173"/>
      <c r="J641" s="174">
        <f>ROUND(I641*H641,2)</f>
        <v>0</v>
      </c>
      <c r="K641" s="170" t="s">
        <v>133</v>
      </c>
      <c r="L641" s="175"/>
      <c r="M641" s="176" t="s">
        <v>1</v>
      </c>
      <c r="N641" s="177" t="s">
        <v>45</v>
      </c>
      <c r="P641" s="140">
        <f>O641*H641</f>
        <v>0</v>
      </c>
      <c r="Q641" s="140">
        <v>1.6500000000000001E-2</v>
      </c>
      <c r="R641" s="140">
        <f>Q641*H641</f>
        <v>3.3000000000000002E-2</v>
      </c>
      <c r="S641" s="140">
        <v>0</v>
      </c>
      <c r="T641" s="141">
        <f>S641*H641</f>
        <v>0</v>
      </c>
      <c r="AR641" s="142" t="s">
        <v>189</v>
      </c>
      <c r="AT641" s="142" t="s">
        <v>310</v>
      </c>
      <c r="AU641" s="142" t="s">
        <v>90</v>
      </c>
      <c r="AY641" s="16" t="s">
        <v>127</v>
      </c>
      <c r="BE641" s="143">
        <f>IF(N641="základní",J641,0)</f>
        <v>0</v>
      </c>
      <c r="BF641" s="143">
        <f>IF(N641="snížená",J641,0)</f>
        <v>0</v>
      </c>
      <c r="BG641" s="143">
        <f>IF(N641="zákl. přenesená",J641,0)</f>
        <v>0</v>
      </c>
      <c r="BH641" s="143">
        <f>IF(N641="sníž. přenesená",J641,0)</f>
        <v>0</v>
      </c>
      <c r="BI641" s="143">
        <f>IF(N641="nulová",J641,0)</f>
        <v>0</v>
      </c>
      <c r="BJ641" s="16" t="s">
        <v>88</v>
      </c>
      <c r="BK641" s="143">
        <f>ROUND(I641*H641,2)</f>
        <v>0</v>
      </c>
      <c r="BL641" s="16" t="s">
        <v>134</v>
      </c>
      <c r="BM641" s="142" t="s">
        <v>560</v>
      </c>
    </row>
    <row r="642" spans="2:65" s="1" customFormat="1" ht="19.5">
      <c r="B642" s="31"/>
      <c r="D642" s="144" t="s">
        <v>136</v>
      </c>
      <c r="F642" s="145" t="s">
        <v>559</v>
      </c>
      <c r="I642" s="146"/>
      <c r="L642" s="31"/>
      <c r="M642" s="147"/>
      <c r="T642" s="55"/>
      <c r="AT642" s="16" t="s">
        <v>136</v>
      </c>
      <c r="AU642" s="16" t="s">
        <v>90</v>
      </c>
    </row>
    <row r="643" spans="2:65" s="12" customFormat="1" ht="11.25">
      <c r="B643" s="148"/>
      <c r="D643" s="144" t="s">
        <v>138</v>
      </c>
      <c r="E643" s="149" t="s">
        <v>1</v>
      </c>
      <c r="F643" s="150" t="s">
        <v>506</v>
      </c>
      <c r="H643" s="149" t="s">
        <v>1</v>
      </c>
      <c r="I643" s="151"/>
      <c r="L643" s="148"/>
      <c r="M643" s="152"/>
      <c r="T643" s="153"/>
      <c r="AT643" s="149" t="s">
        <v>138</v>
      </c>
      <c r="AU643" s="149" t="s">
        <v>90</v>
      </c>
      <c r="AV643" s="12" t="s">
        <v>88</v>
      </c>
      <c r="AW643" s="12" t="s">
        <v>36</v>
      </c>
      <c r="AX643" s="12" t="s">
        <v>80</v>
      </c>
      <c r="AY643" s="149" t="s">
        <v>127</v>
      </c>
    </row>
    <row r="644" spans="2:65" s="12" customFormat="1" ht="11.25">
      <c r="B644" s="148"/>
      <c r="D644" s="144" t="s">
        <v>138</v>
      </c>
      <c r="E644" s="149" t="s">
        <v>1</v>
      </c>
      <c r="F644" s="150" t="s">
        <v>140</v>
      </c>
      <c r="H644" s="149" t="s">
        <v>1</v>
      </c>
      <c r="I644" s="151"/>
      <c r="L644" s="148"/>
      <c r="M644" s="152"/>
      <c r="T644" s="153"/>
      <c r="AT644" s="149" t="s">
        <v>138</v>
      </c>
      <c r="AU644" s="149" t="s">
        <v>90</v>
      </c>
      <c r="AV644" s="12" t="s">
        <v>88</v>
      </c>
      <c r="AW644" s="12" t="s">
        <v>36</v>
      </c>
      <c r="AX644" s="12" t="s">
        <v>80</v>
      </c>
      <c r="AY644" s="149" t="s">
        <v>127</v>
      </c>
    </row>
    <row r="645" spans="2:65" s="13" customFormat="1" ht="11.25">
      <c r="B645" s="154"/>
      <c r="D645" s="144" t="s">
        <v>138</v>
      </c>
      <c r="E645" s="155" t="s">
        <v>1</v>
      </c>
      <c r="F645" s="156" t="s">
        <v>90</v>
      </c>
      <c r="H645" s="157">
        <v>2</v>
      </c>
      <c r="I645" s="158"/>
      <c r="L645" s="154"/>
      <c r="M645" s="159"/>
      <c r="T645" s="160"/>
      <c r="AT645" s="155" t="s">
        <v>138</v>
      </c>
      <c r="AU645" s="155" t="s">
        <v>90</v>
      </c>
      <c r="AV645" s="13" t="s">
        <v>90</v>
      </c>
      <c r="AW645" s="13" t="s">
        <v>36</v>
      </c>
      <c r="AX645" s="13" t="s">
        <v>80</v>
      </c>
      <c r="AY645" s="155" t="s">
        <v>127</v>
      </c>
    </row>
    <row r="646" spans="2:65" s="14" customFormat="1" ht="11.25">
      <c r="B646" s="161"/>
      <c r="D646" s="144" t="s">
        <v>138</v>
      </c>
      <c r="E646" s="162" t="s">
        <v>1</v>
      </c>
      <c r="F646" s="163" t="s">
        <v>145</v>
      </c>
      <c r="H646" s="164">
        <v>2</v>
      </c>
      <c r="I646" s="165"/>
      <c r="L646" s="161"/>
      <c r="M646" s="166"/>
      <c r="T646" s="167"/>
      <c r="AT646" s="162" t="s">
        <v>138</v>
      </c>
      <c r="AU646" s="162" t="s">
        <v>90</v>
      </c>
      <c r="AV646" s="14" t="s">
        <v>134</v>
      </c>
      <c r="AW646" s="14" t="s">
        <v>36</v>
      </c>
      <c r="AX646" s="14" t="s">
        <v>88</v>
      </c>
      <c r="AY646" s="162" t="s">
        <v>127</v>
      </c>
    </row>
    <row r="647" spans="2:65" s="1" customFormat="1" ht="24.2" customHeight="1">
      <c r="B647" s="31"/>
      <c r="C647" s="131" t="s">
        <v>561</v>
      </c>
      <c r="D647" s="131" t="s">
        <v>129</v>
      </c>
      <c r="E647" s="132" t="s">
        <v>562</v>
      </c>
      <c r="F647" s="133" t="s">
        <v>563</v>
      </c>
      <c r="G647" s="134" t="s">
        <v>218</v>
      </c>
      <c r="H647" s="135">
        <v>1</v>
      </c>
      <c r="I647" s="136"/>
      <c r="J647" s="137">
        <f>ROUND(I647*H647,2)</f>
        <v>0</v>
      </c>
      <c r="K647" s="133" t="s">
        <v>133</v>
      </c>
      <c r="L647" s="31"/>
      <c r="M647" s="138" t="s">
        <v>1</v>
      </c>
      <c r="N647" s="139" t="s">
        <v>45</v>
      </c>
      <c r="P647" s="140">
        <f>O647*H647</f>
        <v>0</v>
      </c>
      <c r="Q647" s="140">
        <v>2.82E-3</v>
      </c>
      <c r="R647" s="140">
        <f>Q647*H647</f>
        <v>2.82E-3</v>
      </c>
      <c r="S647" s="140">
        <v>0</v>
      </c>
      <c r="T647" s="141">
        <f>S647*H647</f>
        <v>0</v>
      </c>
      <c r="AR647" s="142" t="s">
        <v>134</v>
      </c>
      <c r="AT647" s="142" t="s">
        <v>129</v>
      </c>
      <c r="AU647" s="142" t="s">
        <v>90</v>
      </c>
      <c r="AY647" s="16" t="s">
        <v>127</v>
      </c>
      <c r="BE647" s="143">
        <f>IF(N647="základní",J647,0)</f>
        <v>0</v>
      </c>
      <c r="BF647" s="143">
        <f>IF(N647="snížená",J647,0)</f>
        <v>0</v>
      </c>
      <c r="BG647" s="143">
        <f>IF(N647="zákl. přenesená",J647,0)</f>
        <v>0</v>
      </c>
      <c r="BH647" s="143">
        <f>IF(N647="sníž. přenesená",J647,0)</f>
        <v>0</v>
      </c>
      <c r="BI647" s="143">
        <f>IF(N647="nulová",J647,0)</f>
        <v>0</v>
      </c>
      <c r="BJ647" s="16" t="s">
        <v>88</v>
      </c>
      <c r="BK647" s="143">
        <f>ROUND(I647*H647,2)</f>
        <v>0</v>
      </c>
      <c r="BL647" s="16" t="s">
        <v>134</v>
      </c>
      <c r="BM647" s="142" t="s">
        <v>564</v>
      </c>
    </row>
    <row r="648" spans="2:65" s="1" customFormat="1" ht="29.25">
      <c r="B648" s="31"/>
      <c r="D648" s="144" t="s">
        <v>136</v>
      </c>
      <c r="F648" s="145" t="s">
        <v>565</v>
      </c>
      <c r="I648" s="146"/>
      <c r="L648" s="31"/>
      <c r="M648" s="147"/>
      <c r="T648" s="55"/>
      <c r="AT648" s="16" t="s">
        <v>136</v>
      </c>
      <c r="AU648" s="16" t="s">
        <v>90</v>
      </c>
    </row>
    <row r="649" spans="2:65" s="12" customFormat="1" ht="11.25">
      <c r="B649" s="148"/>
      <c r="D649" s="144" t="s">
        <v>138</v>
      </c>
      <c r="E649" s="149" t="s">
        <v>1</v>
      </c>
      <c r="F649" s="150" t="s">
        <v>506</v>
      </c>
      <c r="H649" s="149" t="s">
        <v>1</v>
      </c>
      <c r="I649" s="151"/>
      <c r="L649" s="148"/>
      <c r="M649" s="152"/>
      <c r="T649" s="153"/>
      <c r="AT649" s="149" t="s">
        <v>138</v>
      </c>
      <c r="AU649" s="149" t="s">
        <v>90</v>
      </c>
      <c r="AV649" s="12" t="s">
        <v>88</v>
      </c>
      <c r="AW649" s="12" t="s">
        <v>36</v>
      </c>
      <c r="AX649" s="12" t="s">
        <v>80</v>
      </c>
      <c r="AY649" s="149" t="s">
        <v>127</v>
      </c>
    </row>
    <row r="650" spans="2:65" s="12" customFormat="1" ht="11.25">
      <c r="B650" s="148"/>
      <c r="D650" s="144" t="s">
        <v>138</v>
      </c>
      <c r="E650" s="149" t="s">
        <v>1</v>
      </c>
      <c r="F650" s="150" t="s">
        <v>140</v>
      </c>
      <c r="H650" s="149" t="s">
        <v>1</v>
      </c>
      <c r="I650" s="151"/>
      <c r="L650" s="148"/>
      <c r="M650" s="152"/>
      <c r="T650" s="153"/>
      <c r="AT650" s="149" t="s">
        <v>138</v>
      </c>
      <c r="AU650" s="149" t="s">
        <v>90</v>
      </c>
      <c r="AV650" s="12" t="s">
        <v>88</v>
      </c>
      <c r="AW650" s="12" t="s">
        <v>36</v>
      </c>
      <c r="AX650" s="12" t="s">
        <v>80</v>
      </c>
      <c r="AY650" s="149" t="s">
        <v>127</v>
      </c>
    </row>
    <row r="651" spans="2:65" s="13" customFormat="1" ht="11.25">
      <c r="B651" s="154"/>
      <c r="D651" s="144" t="s">
        <v>138</v>
      </c>
      <c r="E651" s="155" t="s">
        <v>1</v>
      </c>
      <c r="F651" s="156" t="s">
        <v>88</v>
      </c>
      <c r="H651" s="157">
        <v>1</v>
      </c>
      <c r="I651" s="158"/>
      <c r="L651" s="154"/>
      <c r="M651" s="159"/>
      <c r="T651" s="160"/>
      <c r="AT651" s="155" t="s">
        <v>138</v>
      </c>
      <c r="AU651" s="155" t="s">
        <v>90</v>
      </c>
      <c r="AV651" s="13" t="s">
        <v>90</v>
      </c>
      <c r="AW651" s="13" t="s">
        <v>36</v>
      </c>
      <c r="AX651" s="13" t="s">
        <v>80</v>
      </c>
      <c r="AY651" s="155" t="s">
        <v>127</v>
      </c>
    </row>
    <row r="652" spans="2:65" s="14" customFormat="1" ht="11.25">
      <c r="B652" s="161"/>
      <c r="D652" s="144" t="s">
        <v>138</v>
      </c>
      <c r="E652" s="162" t="s">
        <v>1</v>
      </c>
      <c r="F652" s="163" t="s">
        <v>145</v>
      </c>
      <c r="H652" s="164">
        <v>1</v>
      </c>
      <c r="I652" s="165"/>
      <c r="L652" s="161"/>
      <c r="M652" s="166"/>
      <c r="T652" s="167"/>
      <c r="AT652" s="162" t="s">
        <v>138</v>
      </c>
      <c r="AU652" s="162" t="s">
        <v>90</v>
      </c>
      <c r="AV652" s="14" t="s">
        <v>134</v>
      </c>
      <c r="AW652" s="14" t="s">
        <v>36</v>
      </c>
      <c r="AX652" s="14" t="s">
        <v>88</v>
      </c>
      <c r="AY652" s="162" t="s">
        <v>127</v>
      </c>
    </row>
    <row r="653" spans="2:65" s="1" customFormat="1" ht="24.2" customHeight="1">
      <c r="B653" s="31"/>
      <c r="C653" s="168" t="s">
        <v>566</v>
      </c>
      <c r="D653" s="168" t="s">
        <v>310</v>
      </c>
      <c r="E653" s="169" t="s">
        <v>567</v>
      </c>
      <c r="F653" s="170" t="s">
        <v>568</v>
      </c>
      <c r="G653" s="171" t="s">
        <v>218</v>
      </c>
      <c r="H653" s="172">
        <v>1</v>
      </c>
      <c r="I653" s="173"/>
      <c r="J653" s="174">
        <f>ROUND(I653*H653,2)</f>
        <v>0</v>
      </c>
      <c r="K653" s="170" t="s">
        <v>1</v>
      </c>
      <c r="L653" s="175"/>
      <c r="M653" s="176" t="s">
        <v>1</v>
      </c>
      <c r="N653" s="177" t="s">
        <v>45</v>
      </c>
      <c r="P653" s="140">
        <f>O653*H653</f>
        <v>0</v>
      </c>
      <c r="Q653" s="140">
        <v>2.0400000000000001E-2</v>
      </c>
      <c r="R653" s="140">
        <f>Q653*H653</f>
        <v>2.0400000000000001E-2</v>
      </c>
      <c r="S653" s="140">
        <v>0</v>
      </c>
      <c r="T653" s="141">
        <f>S653*H653</f>
        <v>0</v>
      </c>
      <c r="AR653" s="142" t="s">
        <v>189</v>
      </c>
      <c r="AT653" s="142" t="s">
        <v>310</v>
      </c>
      <c r="AU653" s="142" t="s">
        <v>90</v>
      </c>
      <c r="AY653" s="16" t="s">
        <v>127</v>
      </c>
      <c r="BE653" s="143">
        <f>IF(N653="základní",J653,0)</f>
        <v>0</v>
      </c>
      <c r="BF653" s="143">
        <f>IF(N653="snížená",J653,0)</f>
        <v>0</v>
      </c>
      <c r="BG653" s="143">
        <f>IF(N653="zákl. přenesená",J653,0)</f>
        <v>0</v>
      </c>
      <c r="BH653" s="143">
        <f>IF(N653="sníž. přenesená",J653,0)</f>
        <v>0</v>
      </c>
      <c r="BI653" s="143">
        <f>IF(N653="nulová",J653,0)</f>
        <v>0</v>
      </c>
      <c r="BJ653" s="16" t="s">
        <v>88</v>
      </c>
      <c r="BK653" s="143">
        <f>ROUND(I653*H653,2)</f>
        <v>0</v>
      </c>
      <c r="BL653" s="16" t="s">
        <v>134</v>
      </c>
      <c r="BM653" s="142" t="s">
        <v>569</v>
      </c>
    </row>
    <row r="654" spans="2:65" s="1" customFormat="1" ht="19.5">
      <c r="B654" s="31"/>
      <c r="D654" s="144" t="s">
        <v>136</v>
      </c>
      <c r="F654" s="145" t="s">
        <v>568</v>
      </c>
      <c r="I654" s="146"/>
      <c r="L654" s="31"/>
      <c r="M654" s="147"/>
      <c r="T654" s="55"/>
      <c r="AT654" s="16" t="s">
        <v>136</v>
      </c>
      <c r="AU654" s="16" t="s">
        <v>90</v>
      </c>
    </row>
    <row r="655" spans="2:65" s="12" customFormat="1" ht="11.25">
      <c r="B655" s="148"/>
      <c r="D655" s="144" t="s">
        <v>138</v>
      </c>
      <c r="E655" s="149" t="s">
        <v>1</v>
      </c>
      <c r="F655" s="150" t="s">
        <v>506</v>
      </c>
      <c r="H655" s="149" t="s">
        <v>1</v>
      </c>
      <c r="I655" s="151"/>
      <c r="L655" s="148"/>
      <c r="M655" s="152"/>
      <c r="T655" s="153"/>
      <c r="AT655" s="149" t="s">
        <v>138</v>
      </c>
      <c r="AU655" s="149" t="s">
        <v>90</v>
      </c>
      <c r="AV655" s="12" t="s">
        <v>88</v>
      </c>
      <c r="AW655" s="12" t="s">
        <v>36</v>
      </c>
      <c r="AX655" s="12" t="s">
        <v>80</v>
      </c>
      <c r="AY655" s="149" t="s">
        <v>127</v>
      </c>
    </row>
    <row r="656" spans="2:65" s="12" customFormat="1" ht="11.25">
      <c r="B656" s="148"/>
      <c r="D656" s="144" t="s">
        <v>138</v>
      </c>
      <c r="E656" s="149" t="s">
        <v>1</v>
      </c>
      <c r="F656" s="150" t="s">
        <v>140</v>
      </c>
      <c r="H656" s="149" t="s">
        <v>1</v>
      </c>
      <c r="I656" s="151"/>
      <c r="L656" s="148"/>
      <c r="M656" s="152"/>
      <c r="T656" s="153"/>
      <c r="AT656" s="149" t="s">
        <v>138</v>
      </c>
      <c r="AU656" s="149" t="s">
        <v>90</v>
      </c>
      <c r="AV656" s="12" t="s">
        <v>88</v>
      </c>
      <c r="AW656" s="12" t="s">
        <v>36</v>
      </c>
      <c r="AX656" s="12" t="s">
        <v>80</v>
      </c>
      <c r="AY656" s="149" t="s">
        <v>127</v>
      </c>
    </row>
    <row r="657" spans="2:65" s="13" customFormat="1" ht="11.25">
      <c r="B657" s="154"/>
      <c r="D657" s="144" t="s">
        <v>138</v>
      </c>
      <c r="E657" s="155" t="s">
        <v>1</v>
      </c>
      <c r="F657" s="156" t="s">
        <v>88</v>
      </c>
      <c r="H657" s="157">
        <v>1</v>
      </c>
      <c r="I657" s="158"/>
      <c r="L657" s="154"/>
      <c r="M657" s="159"/>
      <c r="T657" s="160"/>
      <c r="AT657" s="155" t="s">
        <v>138</v>
      </c>
      <c r="AU657" s="155" t="s">
        <v>90</v>
      </c>
      <c r="AV657" s="13" t="s">
        <v>90</v>
      </c>
      <c r="AW657" s="13" t="s">
        <v>36</v>
      </c>
      <c r="AX657" s="13" t="s">
        <v>80</v>
      </c>
      <c r="AY657" s="155" t="s">
        <v>127</v>
      </c>
    </row>
    <row r="658" spans="2:65" s="14" customFormat="1" ht="11.25">
      <c r="B658" s="161"/>
      <c r="D658" s="144" t="s">
        <v>138</v>
      </c>
      <c r="E658" s="162" t="s">
        <v>1</v>
      </c>
      <c r="F658" s="163" t="s">
        <v>145</v>
      </c>
      <c r="H658" s="164">
        <v>1</v>
      </c>
      <c r="I658" s="165"/>
      <c r="L658" s="161"/>
      <c r="M658" s="166"/>
      <c r="T658" s="167"/>
      <c r="AT658" s="162" t="s">
        <v>138</v>
      </c>
      <c r="AU658" s="162" t="s">
        <v>90</v>
      </c>
      <c r="AV658" s="14" t="s">
        <v>134</v>
      </c>
      <c r="AW658" s="14" t="s">
        <v>36</v>
      </c>
      <c r="AX658" s="14" t="s">
        <v>88</v>
      </c>
      <c r="AY658" s="162" t="s">
        <v>127</v>
      </c>
    </row>
    <row r="659" spans="2:65" s="1" customFormat="1" ht="24.2" customHeight="1">
      <c r="B659" s="31"/>
      <c r="C659" s="131" t="s">
        <v>570</v>
      </c>
      <c r="D659" s="131" t="s">
        <v>129</v>
      </c>
      <c r="E659" s="132" t="s">
        <v>571</v>
      </c>
      <c r="F659" s="133" t="s">
        <v>572</v>
      </c>
      <c r="G659" s="134" t="s">
        <v>218</v>
      </c>
      <c r="H659" s="135">
        <v>2</v>
      </c>
      <c r="I659" s="136"/>
      <c r="J659" s="137">
        <f>ROUND(I659*H659,2)</f>
        <v>0</v>
      </c>
      <c r="K659" s="133" t="s">
        <v>133</v>
      </c>
      <c r="L659" s="31"/>
      <c r="M659" s="138" t="s">
        <v>1</v>
      </c>
      <c r="N659" s="139" t="s">
        <v>45</v>
      </c>
      <c r="P659" s="140">
        <f>O659*H659</f>
        <v>0</v>
      </c>
      <c r="Q659" s="140">
        <v>0</v>
      </c>
      <c r="R659" s="140">
        <f>Q659*H659</f>
        <v>0</v>
      </c>
      <c r="S659" s="140">
        <v>0</v>
      </c>
      <c r="T659" s="141">
        <f>S659*H659</f>
        <v>0</v>
      </c>
      <c r="AR659" s="142" t="s">
        <v>134</v>
      </c>
      <c r="AT659" s="142" t="s">
        <v>129</v>
      </c>
      <c r="AU659" s="142" t="s">
        <v>90</v>
      </c>
      <c r="AY659" s="16" t="s">
        <v>127</v>
      </c>
      <c r="BE659" s="143">
        <f>IF(N659="základní",J659,0)</f>
        <v>0</v>
      </c>
      <c r="BF659" s="143">
        <f>IF(N659="snížená",J659,0)</f>
        <v>0</v>
      </c>
      <c r="BG659" s="143">
        <f>IF(N659="zákl. přenesená",J659,0)</f>
        <v>0</v>
      </c>
      <c r="BH659" s="143">
        <f>IF(N659="sníž. přenesená",J659,0)</f>
        <v>0</v>
      </c>
      <c r="BI659" s="143">
        <f>IF(N659="nulová",J659,0)</f>
        <v>0</v>
      </c>
      <c r="BJ659" s="16" t="s">
        <v>88</v>
      </c>
      <c r="BK659" s="143">
        <f>ROUND(I659*H659,2)</f>
        <v>0</v>
      </c>
      <c r="BL659" s="16" t="s">
        <v>134</v>
      </c>
      <c r="BM659" s="142" t="s">
        <v>573</v>
      </c>
    </row>
    <row r="660" spans="2:65" s="1" customFormat="1" ht="29.25">
      <c r="B660" s="31"/>
      <c r="D660" s="144" t="s">
        <v>136</v>
      </c>
      <c r="F660" s="145" t="s">
        <v>574</v>
      </c>
      <c r="I660" s="146"/>
      <c r="L660" s="31"/>
      <c r="M660" s="147"/>
      <c r="T660" s="55"/>
      <c r="AT660" s="16" t="s">
        <v>136</v>
      </c>
      <c r="AU660" s="16" t="s">
        <v>90</v>
      </c>
    </row>
    <row r="661" spans="2:65" s="12" customFormat="1" ht="11.25">
      <c r="B661" s="148"/>
      <c r="D661" s="144" t="s">
        <v>138</v>
      </c>
      <c r="E661" s="149" t="s">
        <v>1</v>
      </c>
      <c r="F661" s="150" t="s">
        <v>506</v>
      </c>
      <c r="H661" s="149" t="s">
        <v>1</v>
      </c>
      <c r="I661" s="151"/>
      <c r="L661" s="148"/>
      <c r="M661" s="152"/>
      <c r="T661" s="153"/>
      <c r="AT661" s="149" t="s">
        <v>138</v>
      </c>
      <c r="AU661" s="149" t="s">
        <v>90</v>
      </c>
      <c r="AV661" s="12" t="s">
        <v>88</v>
      </c>
      <c r="AW661" s="12" t="s">
        <v>36</v>
      </c>
      <c r="AX661" s="12" t="s">
        <v>80</v>
      </c>
      <c r="AY661" s="149" t="s">
        <v>127</v>
      </c>
    </row>
    <row r="662" spans="2:65" s="12" customFormat="1" ht="11.25">
      <c r="B662" s="148"/>
      <c r="D662" s="144" t="s">
        <v>138</v>
      </c>
      <c r="E662" s="149" t="s">
        <v>1</v>
      </c>
      <c r="F662" s="150" t="s">
        <v>140</v>
      </c>
      <c r="H662" s="149" t="s">
        <v>1</v>
      </c>
      <c r="I662" s="151"/>
      <c r="L662" s="148"/>
      <c r="M662" s="152"/>
      <c r="T662" s="153"/>
      <c r="AT662" s="149" t="s">
        <v>138</v>
      </c>
      <c r="AU662" s="149" t="s">
        <v>90</v>
      </c>
      <c r="AV662" s="12" t="s">
        <v>88</v>
      </c>
      <c r="AW662" s="12" t="s">
        <v>36</v>
      </c>
      <c r="AX662" s="12" t="s">
        <v>80</v>
      </c>
      <c r="AY662" s="149" t="s">
        <v>127</v>
      </c>
    </row>
    <row r="663" spans="2:65" s="13" customFormat="1" ht="11.25">
      <c r="B663" s="154"/>
      <c r="D663" s="144" t="s">
        <v>138</v>
      </c>
      <c r="E663" s="155" t="s">
        <v>1</v>
      </c>
      <c r="F663" s="156" t="s">
        <v>575</v>
      </c>
      <c r="H663" s="157">
        <v>2</v>
      </c>
      <c r="I663" s="158"/>
      <c r="L663" s="154"/>
      <c r="M663" s="159"/>
      <c r="T663" s="160"/>
      <c r="AT663" s="155" t="s">
        <v>138</v>
      </c>
      <c r="AU663" s="155" t="s">
        <v>90</v>
      </c>
      <c r="AV663" s="13" t="s">
        <v>90</v>
      </c>
      <c r="AW663" s="13" t="s">
        <v>36</v>
      </c>
      <c r="AX663" s="13" t="s">
        <v>80</v>
      </c>
      <c r="AY663" s="155" t="s">
        <v>127</v>
      </c>
    </row>
    <row r="664" spans="2:65" s="14" customFormat="1" ht="11.25">
      <c r="B664" s="161"/>
      <c r="D664" s="144" t="s">
        <v>138</v>
      </c>
      <c r="E664" s="162" t="s">
        <v>1</v>
      </c>
      <c r="F664" s="163" t="s">
        <v>145</v>
      </c>
      <c r="H664" s="164">
        <v>2</v>
      </c>
      <c r="I664" s="165"/>
      <c r="L664" s="161"/>
      <c r="M664" s="166"/>
      <c r="T664" s="167"/>
      <c r="AT664" s="162" t="s">
        <v>138</v>
      </c>
      <c r="AU664" s="162" t="s">
        <v>90</v>
      </c>
      <c r="AV664" s="14" t="s">
        <v>134</v>
      </c>
      <c r="AW664" s="14" t="s">
        <v>36</v>
      </c>
      <c r="AX664" s="14" t="s">
        <v>88</v>
      </c>
      <c r="AY664" s="162" t="s">
        <v>127</v>
      </c>
    </row>
    <row r="665" spans="2:65" s="1" customFormat="1" ht="33" customHeight="1">
      <c r="B665" s="31"/>
      <c r="C665" s="168" t="s">
        <v>576</v>
      </c>
      <c r="D665" s="168" t="s">
        <v>310</v>
      </c>
      <c r="E665" s="169" t="s">
        <v>577</v>
      </c>
      <c r="F665" s="170" t="s">
        <v>578</v>
      </c>
      <c r="G665" s="171" t="s">
        <v>218</v>
      </c>
      <c r="H665" s="172">
        <v>1</v>
      </c>
      <c r="I665" s="173"/>
      <c r="J665" s="174">
        <f>ROUND(I665*H665,2)</f>
        <v>0</v>
      </c>
      <c r="K665" s="170" t="s">
        <v>133</v>
      </c>
      <c r="L665" s="175"/>
      <c r="M665" s="176" t="s">
        <v>1</v>
      </c>
      <c r="N665" s="177" t="s">
        <v>45</v>
      </c>
      <c r="P665" s="140">
        <f>O665*H665</f>
        <v>0</v>
      </c>
      <c r="Q665" s="140">
        <v>1.9400000000000001E-2</v>
      </c>
      <c r="R665" s="140">
        <f>Q665*H665</f>
        <v>1.9400000000000001E-2</v>
      </c>
      <c r="S665" s="140">
        <v>0</v>
      </c>
      <c r="T665" s="141">
        <f>S665*H665</f>
        <v>0</v>
      </c>
      <c r="AR665" s="142" t="s">
        <v>189</v>
      </c>
      <c r="AT665" s="142" t="s">
        <v>310</v>
      </c>
      <c r="AU665" s="142" t="s">
        <v>90</v>
      </c>
      <c r="AY665" s="16" t="s">
        <v>127</v>
      </c>
      <c r="BE665" s="143">
        <f>IF(N665="základní",J665,0)</f>
        <v>0</v>
      </c>
      <c r="BF665" s="143">
        <f>IF(N665="snížená",J665,0)</f>
        <v>0</v>
      </c>
      <c r="BG665" s="143">
        <f>IF(N665="zákl. přenesená",J665,0)</f>
        <v>0</v>
      </c>
      <c r="BH665" s="143">
        <f>IF(N665="sníž. přenesená",J665,0)</f>
        <v>0</v>
      </c>
      <c r="BI665" s="143">
        <f>IF(N665="nulová",J665,0)</f>
        <v>0</v>
      </c>
      <c r="BJ665" s="16" t="s">
        <v>88</v>
      </c>
      <c r="BK665" s="143">
        <f>ROUND(I665*H665,2)</f>
        <v>0</v>
      </c>
      <c r="BL665" s="16" t="s">
        <v>134</v>
      </c>
      <c r="BM665" s="142" t="s">
        <v>579</v>
      </c>
    </row>
    <row r="666" spans="2:65" s="1" customFormat="1" ht="19.5">
      <c r="B666" s="31"/>
      <c r="D666" s="144" t="s">
        <v>136</v>
      </c>
      <c r="F666" s="145" t="s">
        <v>578</v>
      </c>
      <c r="I666" s="146"/>
      <c r="L666" s="31"/>
      <c r="M666" s="147"/>
      <c r="T666" s="55"/>
      <c r="AT666" s="16" t="s">
        <v>136</v>
      </c>
      <c r="AU666" s="16" t="s">
        <v>90</v>
      </c>
    </row>
    <row r="667" spans="2:65" s="12" customFormat="1" ht="11.25">
      <c r="B667" s="148"/>
      <c r="D667" s="144" t="s">
        <v>138</v>
      </c>
      <c r="E667" s="149" t="s">
        <v>1</v>
      </c>
      <c r="F667" s="150" t="s">
        <v>506</v>
      </c>
      <c r="H667" s="149" t="s">
        <v>1</v>
      </c>
      <c r="I667" s="151"/>
      <c r="L667" s="148"/>
      <c r="M667" s="152"/>
      <c r="T667" s="153"/>
      <c r="AT667" s="149" t="s">
        <v>138</v>
      </c>
      <c r="AU667" s="149" t="s">
        <v>90</v>
      </c>
      <c r="AV667" s="12" t="s">
        <v>88</v>
      </c>
      <c r="AW667" s="12" t="s">
        <v>36</v>
      </c>
      <c r="AX667" s="12" t="s">
        <v>80</v>
      </c>
      <c r="AY667" s="149" t="s">
        <v>127</v>
      </c>
    </row>
    <row r="668" spans="2:65" s="12" customFormat="1" ht="11.25">
      <c r="B668" s="148"/>
      <c r="D668" s="144" t="s">
        <v>138</v>
      </c>
      <c r="E668" s="149" t="s">
        <v>1</v>
      </c>
      <c r="F668" s="150" t="s">
        <v>140</v>
      </c>
      <c r="H668" s="149" t="s">
        <v>1</v>
      </c>
      <c r="I668" s="151"/>
      <c r="L668" s="148"/>
      <c r="M668" s="152"/>
      <c r="T668" s="153"/>
      <c r="AT668" s="149" t="s">
        <v>138</v>
      </c>
      <c r="AU668" s="149" t="s">
        <v>90</v>
      </c>
      <c r="AV668" s="12" t="s">
        <v>88</v>
      </c>
      <c r="AW668" s="12" t="s">
        <v>36</v>
      </c>
      <c r="AX668" s="12" t="s">
        <v>80</v>
      </c>
      <c r="AY668" s="149" t="s">
        <v>127</v>
      </c>
    </row>
    <row r="669" spans="2:65" s="13" customFormat="1" ht="11.25">
      <c r="B669" s="154"/>
      <c r="D669" s="144" t="s">
        <v>138</v>
      </c>
      <c r="E669" s="155" t="s">
        <v>1</v>
      </c>
      <c r="F669" s="156" t="s">
        <v>88</v>
      </c>
      <c r="H669" s="157">
        <v>1</v>
      </c>
      <c r="I669" s="158"/>
      <c r="L669" s="154"/>
      <c r="M669" s="159"/>
      <c r="T669" s="160"/>
      <c r="AT669" s="155" t="s">
        <v>138</v>
      </c>
      <c r="AU669" s="155" t="s">
        <v>90</v>
      </c>
      <c r="AV669" s="13" t="s">
        <v>90</v>
      </c>
      <c r="AW669" s="13" t="s">
        <v>36</v>
      </c>
      <c r="AX669" s="13" t="s">
        <v>80</v>
      </c>
      <c r="AY669" s="155" t="s">
        <v>127</v>
      </c>
    </row>
    <row r="670" spans="2:65" s="14" customFormat="1" ht="11.25">
      <c r="B670" s="161"/>
      <c r="D670" s="144" t="s">
        <v>138</v>
      </c>
      <c r="E670" s="162" t="s">
        <v>1</v>
      </c>
      <c r="F670" s="163" t="s">
        <v>145</v>
      </c>
      <c r="H670" s="164">
        <v>1</v>
      </c>
      <c r="I670" s="165"/>
      <c r="L670" s="161"/>
      <c r="M670" s="166"/>
      <c r="T670" s="167"/>
      <c r="AT670" s="162" t="s">
        <v>138</v>
      </c>
      <c r="AU670" s="162" t="s">
        <v>90</v>
      </c>
      <c r="AV670" s="14" t="s">
        <v>134</v>
      </c>
      <c r="AW670" s="14" t="s">
        <v>36</v>
      </c>
      <c r="AX670" s="14" t="s">
        <v>88</v>
      </c>
      <c r="AY670" s="162" t="s">
        <v>127</v>
      </c>
    </row>
    <row r="671" spans="2:65" s="1" customFormat="1" ht="33" customHeight="1">
      <c r="B671" s="31"/>
      <c r="C671" s="168" t="s">
        <v>580</v>
      </c>
      <c r="D671" s="168" t="s">
        <v>310</v>
      </c>
      <c r="E671" s="169" t="s">
        <v>581</v>
      </c>
      <c r="F671" s="170" t="s">
        <v>582</v>
      </c>
      <c r="G671" s="171" t="s">
        <v>218</v>
      </c>
      <c r="H671" s="172">
        <v>1</v>
      </c>
      <c r="I671" s="173"/>
      <c r="J671" s="174">
        <f>ROUND(I671*H671,2)</f>
        <v>0</v>
      </c>
      <c r="K671" s="170" t="s">
        <v>133</v>
      </c>
      <c r="L671" s="175"/>
      <c r="M671" s="176" t="s">
        <v>1</v>
      </c>
      <c r="N671" s="177" t="s">
        <v>45</v>
      </c>
      <c r="P671" s="140">
        <f>O671*H671</f>
        <v>0</v>
      </c>
      <c r="Q671" s="140">
        <v>2.12E-2</v>
      </c>
      <c r="R671" s="140">
        <f>Q671*H671</f>
        <v>2.12E-2</v>
      </c>
      <c r="S671" s="140">
        <v>0</v>
      </c>
      <c r="T671" s="141">
        <f>S671*H671</f>
        <v>0</v>
      </c>
      <c r="AR671" s="142" t="s">
        <v>189</v>
      </c>
      <c r="AT671" s="142" t="s">
        <v>310</v>
      </c>
      <c r="AU671" s="142" t="s">
        <v>90</v>
      </c>
      <c r="AY671" s="16" t="s">
        <v>127</v>
      </c>
      <c r="BE671" s="143">
        <f>IF(N671="základní",J671,0)</f>
        <v>0</v>
      </c>
      <c r="BF671" s="143">
        <f>IF(N671="snížená",J671,0)</f>
        <v>0</v>
      </c>
      <c r="BG671" s="143">
        <f>IF(N671="zákl. přenesená",J671,0)</f>
        <v>0</v>
      </c>
      <c r="BH671" s="143">
        <f>IF(N671="sníž. přenesená",J671,0)</f>
        <v>0</v>
      </c>
      <c r="BI671" s="143">
        <f>IF(N671="nulová",J671,0)</f>
        <v>0</v>
      </c>
      <c r="BJ671" s="16" t="s">
        <v>88</v>
      </c>
      <c r="BK671" s="143">
        <f>ROUND(I671*H671,2)</f>
        <v>0</v>
      </c>
      <c r="BL671" s="16" t="s">
        <v>134</v>
      </c>
      <c r="BM671" s="142" t="s">
        <v>583</v>
      </c>
    </row>
    <row r="672" spans="2:65" s="1" customFormat="1" ht="19.5">
      <c r="B672" s="31"/>
      <c r="D672" s="144" t="s">
        <v>136</v>
      </c>
      <c r="F672" s="145" t="s">
        <v>582</v>
      </c>
      <c r="I672" s="146"/>
      <c r="L672" s="31"/>
      <c r="M672" s="147"/>
      <c r="T672" s="55"/>
      <c r="AT672" s="16" t="s">
        <v>136</v>
      </c>
      <c r="AU672" s="16" t="s">
        <v>90</v>
      </c>
    </row>
    <row r="673" spans="2:65" s="12" customFormat="1" ht="11.25">
      <c r="B673" s="148"/>
      <c r="D673" s="144" t="s">
        <v>138</v>
      </c>
      <c r="E673" s="149" t="s">
        <v>1</v>
      </c>
      <c r="F673" s="150" t="s">
        <v>506</v>
      </c>
      <c r="H673" s="149" t="s">
        <v>1</v>
      </c>
      <c r="I673" s="151"/>
      <c r="L673" s="148"/>
      <c r="M673" s="152"/>
      <c r="T673" s="153"/>
      <c r="AT673" s="149" t="s">
        <v>138</v>
      </c>
      <c r="AU673" s="149" t="s">
        <v>90</v>
      </c>
      <c r="AV673" s="12" t="s">
        <v>88</v>
      </c>
      <c r="AW673" s="12" t="s">
        <v>36</v>
      </c>
      <c r="AX673" s="12" t="s">
        <v>80</v>
      </c>
      <c r="AY673" s="149" t="s">
        <v>127</v>
      </c>
    </row>
    <row r="674" spans="2:65" s="12" customFormat="1" ht="11.25">
      <c r="B674" s="148"/>
      <c r="D674" s="144" t="s">
        <v>138</v>
      </c>
      <c r="E674" s="149" t="s">
        <v>1</v>
      </c>
      <c r="F674" s="150" t="s">
        <v>140</v>
      </c>
      <c r="H674" s="149" t="s">
        <v>1</v>
      </c>
      <c r="I674" s="151"/>
      <c r="L674" s="148"/>
      <c r="M674" s="152"/>
      <c r="T674" s="153"/>
      <c r="AT674" s="149" t="s">
        <v>138</v>
      </c>
      <c r="AU674" s="149" t="s">
        <v>90</v>
      </c>
      <c r="AV674" s="12" t="s">
        <v>88</v>
      </c>
      <c r="AW674" s="12" t="s">
        <v>36</v>
      </c>
      <c r="AX674" s="12" t="s">
        <v>80</v>
      </c>
      <c r="AY674" s="149" t="s">
        <v>127</v>
      </c>
    </row>
    <row r="675" spans="2:65" s="13" customFormat="1" ht="11.25">
      <c r="B675" s="154"/>
      <c r="D675" s="144" t="s">
        <v>138</v>
      </c>
      <c r="E675" s="155" t="s">
        <v>1</v>
      </c>
      <c r="F675" s="156" t="s">
        <v>88</v>
      </c>
      <c r="H675" s="157">
        <v>1</v>
      </c>
      <c r="I675" s="158"/>
      <c r="L675" s="154"/>
      <c r="M675" s="159"/>
      <c r="T675" s="160"/>
      <c r="AT675" s="155" t="s">
        <v>138</v>
      </c>
      <c r="AU675" s="155" t="s">
        <v>90</v>
      </c>
      <c r="AV675" s="13" t="s">
        <v>90</v>
      </c>
      <c r="AW675" s="13" t="s">
        <v>36</v>
      </c>
      <c r="AX675" s="13" t="s">
        <v>80</v>
      </c>
      <c r="AY675" s="155" t="s">
        <v>127</v>
      </c>
    </row>
    <row r="676" spans="2:65" s="14" customFormat="1" ht="11.25">
      <c r="B676" s="161"/>
      <c r="D676" s="144" t="s">
        <v>138</v>
      </c>
      <c r="E676" s="162" t="s">
        <v>1</v>
      </c>
      <c r="F676" s="163" t="s">
        <v>145</v>
      </c>
      <c r="H676" s="164">
        <v>1</v>
      </c>
      <c r="I676" s="165"/>
      <c r="L676" s="161"/>
      <c r="M676" s="166"/>
      <c r="T676" s="167"/>
      <c r="AT676" s="162" t="s">
        <v>138</v>
      </c>
      <c r="AU676" s="162" t="s">
        <v>90</v>
      </c>
      <c r="AV676" s="14" t="s">
        <v>134</v>
      </c>
      <c r="AW676" s="14" t="s">
        <v>36</v>
      </c>
      <c r="AX676" s="14" t="s">
        <v>88</v>
      </c>
      <c r="AY676" s="162" t="s">
        <v>127</v>
      </c>
    </row>
    <row r="677" spans="2:65" s="1" customFormat="1" ht="24.2" customHeight="1">
      <c r="B677" s="31"/>
      <c r="C677" s="131" t="s">
        <v>584</v>
      </c>
      <c r="D677" s="131" t="s">
        <v>129</v>
      </c>
      <c r="E677" s="132" t="s">
        <v>585</v>
      </c>
      <c r="F677" s="133" t="s">
        <v>586</v>
      </c>
      <c r="G677" s="134" t="s">
        <v>218</v>
      </c>
      <c r="H677" s="135">
        <v>4</v>
      </c>
      <c r="I677" s="136"/>
      <c r="J677" s="137">
        <f>ROUND(I677*H677,2)</f>
        <v>0</v>
      </c>
      <c r="K677" s="133" t="s">
        <v>133</v>
      </c>
      <c r="L677" s="31"/>
      <c r="M677" s="138" t="s">
        <v>1</v>
      </c>
      <c r="N677" s="139" t="s">
        <v>45</v>
      </c>
      <c r="P677" s="140">
        <f>O677*H677</f>
        <v>0</v>
      </c>
      <c r="Q677" s="140">
        <v>0</v>
      </c>
      <c r="R677" s="140">
        <f>Q677*H677</f>
        <v>0</v>
      </c>
      <c r="S677" s="140">
        <v>0</v>
      </c>
      <c r="T677" s="141">
        <f>S677*H677</f>
        <v>0</v>
      </c>
      <c r="AR677" s="142" t="s">
        <v>134</v>
      </c>
      <c r="AT677" s="142" t="s">
        <v>129</v>
      </c>
      <c r="AU677" s="142" t="s">
        <v>90</v>
      </c>
      <c r="AY677" s="16" t="s">
        <v>127</v>
      </c>
      <c r="BE677" s="143">
        <f>IF(N677="základní",J677,0)</f>
        <v>0</v>
      </c>
      <c r="BF677" s="143">
        <f>IF(N677="snížená",J677,0)</f>
        <v>0</v>
      </c>
      <c r="BG677" s="143">
        <f>IF(N677="zákl. přenesená",J677,0)</f>
        <v>0</v>
      </c>
      <c r="BH677" s="143">
        <f>IF(N677="sníž. přenesená",J677,0)</f>
        <v>0</v>
      </c>
      <c r="BI677" s="143">
        <f>IF(N677="nulová",J677,0)</f>
        <v>0</v>
      </c>
      <c r="BJ677" s="16" t="s">
        <v>88</v>
      </c>
      <c r="BK677" s="143">
        <f>ROUND(I677*H677,2)</f>
        <v>0</v>
      </c>
      <c r="BL677" s="16" t="s">
        <v>134</v>
      </c>
      <c r="BM677" s="142" t="s">
        <v>587</v>
      </c>
    </row>
    <row r="678" spans="2:65" s="1" customFormat="1" ht="29.25">
      <c r="B678" s="31"/>
      <c r="D678" s="144" t="s">
        <v>136</v>
      </c>
      <c r="F678" s="145" t="s">
        <v>588</v>
      </c>
      <c r="I678" s="146"/>
      <c r="L678" s="31"/>
      <c r="M678" s="147"/>
      <c r="T678" s="55"/>
      <c r="AT678" s="16" t="s">
        <v>136</v>
      </c>
      <c r="AU678" s="16" t="s">
        <v>90</v>
      </c>
    </row>
    <row r="679" spans="2:65" s="12" customFormat="1" ht="11.25">
      <c r="B679" s="148"/>
      <c r="D679" s="144" t="s">
        <v>138</v>
      </c>
      <c r="E679" s="149" t="s">
        <v>1</v>
      </c>
      <c r="F679" s="150" t="s">
        <v>506</v>
      </c>
      <c r="H679" s="149" t="s">
        <v>1</v>
      </c>
      <c r="I679" s="151"/>
      <c r="L679" s="148"/>
      <c r="M679" s="152"/>
      <c r="T679" s="153"/>
      <c r="AT679" s="149" t="s">
        <v>138</v>
      </c>
      <c r="AU679" s="149" t="s">
        <v>90</v>
      </c>
      <c r="AV679" s="12" t="s">
        <v>88</v>
      </c>
      <c r="AW679" s="12" t="s">
        <v>36</v>
      </c>
      <c r="AX679" s="12" t="s">
        <v>80</v>
      </c>
      <c r="AY679" s="149" t="s">
        <v>127</v>
      </c>
    </row>
    <row r="680" spans="2:65" s="12" customFormat="1" ht="11.25">
      <c r="B680" s="148"/>
      <c r="D680" s="144" t="s">
        <v>138</v>
      </c>
      <c r="E680" s="149" t="s">
        <v>1</v>
      </c>
      <c r="F680" s="150" t="s">
        <v>140</v>
      </c>
      <c r="H680" s="149" t="s">
        <v>1</v>
      </c>
      <c r="I680" s="151"/>
      <c r="L680" s="148"/>
      <c r="M680" s="152"/>
      <c r="T680" s="153"/>
      <c r="AT680" s="149" t="s">
        <v>138</v>
      </c>
      <c r="AU680" s="149" t="s">
        <v>90</v>
      </c>
      <c r="AV680" s="12" t="s">
        <v>88</v>
      </c>
      <c r="AW680" s="12" t="s">
        <v>36</v>
      </c>
      <c r="AX680" s="12" t="s">
        <v>80</v>
      </c>
      <c r="AY680" s="149" t="s">
        <v>127</v>
      </c>
    </row>
    <row r="681" spans="2:65" s="13" customFormat="1" ht="11.25">
      <c r="B681" s="154"/>
      <c r="D681" s="144" t="s">
        <v>138</v>
      </c>
      <c r="E681" s="155" t="s">
        <v>1</v>
      </c>
      <c r="F681" s="156" t="s">
        <v>589</v>
      </c>
      <c r="H681" s="157">
        <v>4</v>
      </c>
      <c r="I681" s="158"/>
      <c r="L681" s="154"/>
      <c r="M681" s="159"/>
      <c r="T681" s="160"/>
      <c r="AT681" s="155" t="s">
        <v>138</v>
      </c>
      <c r="AU681" s="155" t="s">
        <v>90</v>
      </c>
      <c r="AV681" s="13" t="s">
        <v>90</v>
      </c>
      <c r="AW681" s="13" t="s">
        <v>36</v>
      </c>
      <c r="AX681" s="13" t="s">
        <v>80</v>
      </c>
      <c r="AY681" s="155" t="s">
        <v>127</v>
      </c>
    </row>
    <row r="682" spans="2:65" s="14" customFormat="1" ht="11.25">
      <c r="B682" s="161"/>
      <c r="D682" s="144" t="s">
        <v>138</v>
      </c>
      <c r="E682" s="162" t="s">
        <v>1</v>
      </c>
      <c r="F682" s="163" t="s">
        <v>145</v>
      </c>
      <c r="H682" s="164">
        <v>4</v>
      </c>
      <c r="I682" s="165"/>
      <c r="L682" s="161"/>
      <c r="M682" s="166"/>
      <c r="T682" s="167"/>
      <c r="AT682" s="162" t="s">
        <v>138</v>
      </c>
      <c r="AU682" s="162" t="s">
        <v>90</v>
      </c>
      <c r="AV682" s="14" t="s">
        <v>134</v>
      </c>
      <c r="AW682" s="14" t="s">
        <v>36</v>
      </c>
      <c r="AX682" s="14" t="s">
        <v>88</v>
      </c>
      <c r="AY682" s="162" t="s">
        <v>127</v>
      </c>
    </row>
    <row r="683" spans="2:65" s="1" customFormat="1" ht="24.2" customHeight="1">
      <c r="B683" s="31"/>
      <c r="C683" s="168" t="s">
        <v>590</v>
      </c>
      <c r="D683" s="168" t="s">
        <v>310</v>
      </c>
      <c r="E683" s="169" t="s">
        <v>591</v>
      </c>
      <c r="F683" s="170" t="s">
        <v>592</v>
      </c>
      <c r="G683" s="171" t="s">
        <v>218</v>
      </c>
      <c r="H683" s="172">
        <v>2</v>
      </c>
      <c r="I683" s="173"/>
      <c r="J683" s="174">
        <f>ROUND(I683*H683,2)</f>
        <v>0</v>
      </c>
      <c r="K683" s="170" t="s">
        <v>133</v>
      </c>
      <c r="L683" s="175"/>
      <c r="M683" s="176" t="s">
        <v>1</v>
      </c>
      <c r="N683" s="177" t="s">
        <v>45</v>
      </c>
      <c r="P683" s="140">
        <f>O683*H683</f>
        <v>0</v>
      </c>
      <c r="Q683" s="140">
        <v>2.41E-2</v>
      </c>
      <c r="R683" s="140">
        <f>Q683*H683</f>
        <v>4.82E-2</v>
      </c>
      <c r="S683" s="140">
        <v>0</v>
      </c>
      <c r="T683" s="141">
        <f>S683*H683</f>
        <v>0</v>
      </c>
      <c r="AR683" s="142" t="s">
        <v>189</v>
      </c>
      <c r="AT683" s="142" t="s">
        <v>310</v>
      </c>
      <c r="AU683" s="142" t="s">
        <v>90</v>
      </c>
      <c r="AY683" s="16" t="s">
        <v>127</v>
      </c>
      <c r="BE683" s="143">
        <f>IF(N683="základní",J683,0)</f>
        <v>0</v>
      </c>
      <c r="BF683" s="143">
        <f>IF(N683="snížená",J683,0)</f>
        <v>0</v>
      </c>
      <c r="BG683" s="143">
        <f>IF(N683="zákl. přenesená",J683,0)</f>
        <v>0</v>
      </c>
      <c r="BH683" s="143">
        <f>IF(N683="sníž. přenesená",J683,0)</f>
        <v>0</v>
      </c>
      <c r="BI683" s="143">
        <f>IF(N683="nulová",J683,0)</f>
        <v>0</v>
      </c>
      <c r="BJ683" s="16" t="s">
        <v>88</v>
      </c>
      <c r="BK683" s="143">
        <f>ROUND(I683*H683,2)</f>
        <v>0</v>
      </c>
      <c r="BL683" s="16" t="s">
        <v>134</v>
      </c>
      <c r="BM683" s="142" t="s">
        <v>593</v>
      </c>
    </row>
    <row r="684" spans="2:65" s="1" customFormat="1" ht="19.5">
      <c r="B684" s="31"/>
      <c r="D684" s="144" t="s">
        <v>136</v>
      </c>
      <c r="F684" s="145" t="s">
        <v>592</v>
      </c>
      <c r="I684" s="146"/>
      <c r="L684" s="31"/>
      <c r="M684" s="147"/>
      <c r="T684" s="55"/>
      <c r="AT684" s="16" t="s">
        <v>136</v>
      </c>
      <c r="AU684" s="16" t="s">
        <v>90</v>
      </c>
    </row>
    <row r="685" spans="2:65" s="12" customFormat="1" ht="11.25">
      <c r="B685" s="148"/>
      <c r="D685" s="144" t="s">
        <v>138</v>
      </c>
      <c r="E685" s="149" t="s">
        <v>1</v>
      </c>
      <c r="F685" s="150" t="s">
        <v>506</v>
      </c>
      <c r="H685" s="149" t="s">
        <v>1</v>
      </c>
      <c r="I685" s="151"/>
      <c r="L685" s="148"/>
      <c r="M685" s="152"/>
      <c r="T685" s="153"/>
      <c r="AT685" s="149" t="s">
        <v>138</v>
      </c>
      <c r="AU685" s="149" t="s">
        <v>90</v>
      </c>
      <c r="AV685" s="12" t="s">
        <v>88</v>
      </c>
      <c r="AW685" s="12" t="s">
        <v>36</v>
      </c>
      <c r="AX685" s="12" t="s">
        <v>80</v>
      </c>
      <c r="AY685" s="149" t="s">
        <v>127</v>
      </c>
    </row>
    <row r="686" spans="2:65" s="12" customFormat="1" ht="11.25">
      <c r="B686" s="148"/>
      <c r="D686" s="144" t="s">
        <v>138</v>
      </c>
      <c r="E686" s="149" t="s">
        <v>1</v>
      </c>
      <c r="F686" s="150" t="s">
        <v>140</v>
      </c>
      <c r="H686" s="149" t="s">
        <v>1</v>
      </c>
      <c r="I686" s="151"/>
      <c r="L686" s="148"/>
      <c r="M686" s="152"/>
      <c r="T686" s="153"/>
      <c r="AT686" s="149" t="s">
        <v>138</v>
      </c>
      <c r="AU686" s="149" t="s">
        <v>90</v>
      </c>
      <c r="AV686" s="12" t="s">
        <v>88</v>
      </c>
      <c r="AW686" s="12" t="s">
        <v>36</v>
      </c>
      <c r="AX686" s="12" t="s">
        <v>80</v>
      </c>
      <c r="AY686" s="149" t="s">
        <v>127</v>
      </c>
    </row>
    <row r="687" spans="2:65" s="13" customFormat="1" ht="11.25">
      <c r="B687" s="154"/>
      <c r="D687" s="144" t="s">
        <v>138</v>
      </c>
      <c r="E687" s="155" t="s">
        <v>1</v>
      </c>
      <c r="F687" s="156" t="s">
        <v>90</v>
      </c>
      <c r="H687" s="157">
        <v>2</v>
      </c>
      <c r="I687" s="158"/>
      <c r="L687" s="154"/>
      <c r="M687" s="159"/>
      <c r="T687" s="160"/>
      <c r="AT687" s="155" t="s">
        <v>138</v>
      </c>
      <c r="AU687" s="155" t="s">
        <v>90</v>
      </c>
      <c r="AV687" s="13" t="s">
        <v>90</v>
      </c>
      <c r="AW687" s="13" t="s">
        <v>36</v>
      </c>
      <c r="AX687" s="13" t="s">
        <v>80</v>
      </c>
      <c r="AY687" s="155" t="s">
        <v>127</v>
      </c>
    </row>
    <row r="688" spans="2:65" s="14" customFormat="1" ht="11.25">
      <c r="B688" s="161"/>
      <c r="D688" s="144" t="s">
        <v>138</v>
      </c>
      <c r="E688" s="162" t="s">
        <v>1</v>
      </c>
      <c r="F688" s="163" t="s">
        <v>145</v>
      </c>
      <c r="H688" s="164">
        <v>2</v>
      </c>
      <c r="I688" s="165"/>
      <c r="L688" s="161"/>
      <c r="M688" s="166"/>
      <c r="T688" s="167"/>
      <c r="AT688" s="162" t="s">
        <v>138</v>
      </c>
      <c r="AU688" s="162" t="s">
        <v>90</v>
      </c>
      <c r="AV688" s="14" t="s">
        <v>134</v>
      </c>
      <c r="AW688" s="14" t="s">
        <v>36</v>
      </c>
      <c r="AX688" s="14" t="s">
        <v>88</v>
      </c>
      <c r="AY688" s="162" t="s">
        <v>127</v>
      </c>
    </row>
    <row r="689" spans="2:65" s="1" customFormat="1" ht="24.2" customHeight="1">
      <c r="B689" s="31"/>
      <c r="C689" s="168" t="s">
        <v>594</v>
      </c>
      <c r="D689" s="168" t="s">
        <v>310</v>
      </c>
      <c r="E689" s="169" t="s">
        <v>595</v>
      </c>
      <c r="F689" s="170" t="s">
        <v>596</v>
      </c>
      <c r="G689" s="171" t="s">
        <v>218</v>
      </c>
      <c r="H689" s="172">
        <v>1</v>
      </c>
      <c r="I689" s="173"/>
      <c r="J689" s="174">
        <f>ROUND(I689*H689,2)</f>
        <v>0</v>
      </c>
      <c r="K689" s="170" t="s">
        <v>1</v>
      </c>
      <c r="L689" s="175"/>
      <c r="M689" s="176" t="s">
        <v>1</v>
      </c>
      <c r="N689" s="177" t="s">
        <v>45</v>
      </c>
      <c r="P689" s="140">
        <f>O689*H689</f>
        <v>0</v>
      </c>
      <c r="Q689" s="140">
        <v>2.5000000000000001E-2</v>
      </c>
      <c r="R689" s="140">
        <f>Q689*H689</f>
        <v>2.5000000000000001E-2</v>
      </c>
      <c r="S689" s="140">
        <v>0</v>
      </c>
      <c r="T689" s="141">
        <f>S689*H689</f>
        <v>0</v>
      </c>
      <c r="AR689" s="142" t="s">
        <v>189</v>
      </c>
      <c r="AT689" s="142" t="s">
        <v>310</v>
      </c>
      <c r="AU689" s="142" t="s">
        <v>90</v>
      </c>
      <c r="AY689" s="16" t="s">
        <v>127</v>
      </c>
      <c r="BE689" s="143">
        <f>IF(N689="základní",J689,0)</f>
        <v>0</v>
      </c>
      <c r="BF689" s="143">
        <f>IF(N689="snížená",J689,0)</f>
        <v>0</v>
      </c>
      <c r="BG689" s="143">
        <f>IF(N689="zákl. přenesená",J689,0)</f>
        <v>0</v>
      </c>
      <c r="BH689" s="143">
        <f>IF(N689="sníž. přenesená",J689,0)</f>
        <v>0</v>
      </c>
      <c r="BI689" s="143">
        <f>IF(N689="nulová",J689,0)</f>
        <v>0</v>
      </c>
      <c r="BJ689" s="16" t="s">
        <v>88</v>
      </c>
      <c r="BK689" s="143">
        <f>ROUND(I689*H689,2)</f>
        <v>0</v>
      </c>
      <c r="BL689" s="16" t="s">
        <v>134</v>
      </c>
      <c r="BM689" s="142" t="s">
        <v>597</v>
      </c>
    </row>
    <row r="690" spans="2:65" s="1" customFormat="1" ht="11.25">
      <c r="B690" s="31"/>
      <c r="D690" s="144" t="s">
        <v>136</v>
      </c>
      <c r="F690" s="145" t="s">
        <v>596</v>
      </c>
      <c r="I690" s="146"/>
      <c r="L690" s="31"/>
      <c r="M690" s="147"/>
      <c r="T690" s="55"/>
      <c r="AT690" s="16" t="s">
        <v>136</v>
      </c>
      <c r="AU690" s="16" t="s">
        <v>90</v>
      </c>
    </row>
    <row r="691" spans="2:65" s="12" customFormat="1" ht="11.25">
      <c r="B691" s="148"/>
      <c r="D691" s="144" t="s">
        <v>138</v>
      </c>
      <c r="E691" s="149" t="s">
        <v>1</v>
      </c>
      <c r="F691" s="150" t="s">
        <v>506</v>
      </c>
      <c r="H691" s="149" t="s">
        <v>1</v>
      </c>
      <c r="I691" s="151"/>
      <c r="L691" s="148"/>
      <c r="M691" s="152"/>
      <c r="T691" s="153"/>
      <c r="AT691" s="149" t="s">
        <v>138</v>
      </c>
      <c r="AU691" s="149" t="s">
        <v>90</v>
      </c>
      <c r="AV691" s="12" t="s">
        <v>88</v>
      </c>
      <c r="AW691" s="12" t="s">
        <v>36</v>
      </c>
      <c r="AX691" s="12" t="s">
        <v>80</v>
      </c>
      <c r="AY691" s="149" t="s">
        <v>127</v>
      </c>
    </row>
    <row r="692" spans="2:65" s="12" customFormat="1" ht="11.25">
      <c r="B692" s="148"/>
      <c r="D692" s="144" t="s">
        <v>138</v>
      </c>
      <c r="E692" s="149" t="s">
        <v>1</v>
      </c>
      <c r="F692" s="150" t="s">
        <v>140</v>
      </c>
      <c r="H692" s="149" t="s">
        <v>1</v>
      </c>
      <c r="I692" s="151"/>
      <c r="L692" s="148"/>
      <c r="M692" s="152"/>
      <c r="T692" s="153"/>
      <c r="AT692" s="149" t="s">
        <v>138</v>
      </c>
      <c r="AU692" s="149" t="s">
        <v>90</v>
      </c>
      <c r="AV692" s="12" t="s">
        <v>88</v>
      </c>
      <c r="AW692" s="12" t="s">
        <v>36</v>
      </c>
      <c r="AX692" s="12" t="s">
        <v>80</v>
      </c>
      <c r="AY692" s="149" t="s">
        <v>127</v>
      </c>
    </row>
    <row r="693" spans="2:65" s="13" customFormat="1" ht="11.25">
      <c r="B693" s="154"/>
      <c r="D693" s="144" t="s">
        <v>138</v>
      </c>
      <c r="E693" s="155" t="s">
        <v>1</v>
      </c>
      <c r="F693" s="156" t="s">
        <v>88</v>
      </c>
      <c r="H693" s="157">
        <v>1</v>
      </c>
      <c r="I693" s="158"/>
      <c r="L693" s="154"/>
      <c r="M693" s="159"/>
      <c r="T693" s="160"/>
      <c r="AT693" s="155" t="s">
        <v>138</v>
      </c>
      <c r="AU693" s="155" t="s">
        <v>90</v>
      </c>
      <c r="AV693" s="13" t="s">
        <v>90</v>
      </c>
      <c r="AW693" s="13" t="s">
        <v>36</v>
      </c>
      <c r="AX693" s="13" t="s">
        <v>80</v>
      </c>
      <c r="AY693" s="155" t="s">
        <v>127</v>
      </c>
    </row>
    <row r="694" spans="2:65" s="14" customFormat="1" ht="11.25">
      <c r="B694" s="161"/>
      <c r="D694" s="144" t="s">
        <v>138</v>
      </c>
      <c r="E694" s="162" t="s">
        <v>1</v>
      </c>
      <c r="F694" s="163" t="s">
        <v>145</v>
      </c>
      <c r="H694" s="164">
        <v>1</v>
      </c>
      <c r="I694" s="165"/>
      <c r="L694" s="161"/>
      <c r="M694" s="166"/>
      <c r="T694" s="167"/>
      <c r="AT694" s="162" t="s">
        <v>138</v>
      </c>
      <c r="AU694" s="162" t="s">
        <v>90</v>
      </c>
      <c r="AV694" s="14" t="s">
        <v>134</v>
      </c>
      <c r="AW694" s="14" t="s">
        <v>36</v>
      </c>
      <c r="AX694" s="14" t="s">
        <v>88</v>
      </c>
      <c r="AY694" s="162" t="s">
        <v>127</v>
      </c>
    </row>
    <row r="695" spans="2:65" s="1" customFormat="1" ht="24.2" customHeight="1">
      <c r="B695" s="31"/>
      <c r="C695" s="168" t="s">
        <v>598</v>
      </c>
      <c r="D695" s="168" t="s">
        <v>310</v>
      </c>
      <c r="E695" s="169" t="s">
        <v>599</v>
      </c>
      <c r="F695" s="170" t="s">
        <v>600</v>
      </c>
      <c r="G695" s="171" t="s">
        <v>218</v>
      </c>
      <c r="H695" s="172">
        <v>1</v>
      </c>
      <c r="I695" s="173"/>
      <c r="J695" s="174">
        <f>ROUND(I695*H695,2)</f>
        <v>0</v>
      </c>
      <c r="K695" s="170" t="s">
        <v>1</v>
      </c>
      <c r="L695" s="175"/>
      <c r="M695" s="176" t="s">
        <v>1</v>
      </c>
      <c r="N695" s="177" t="s">
        <v>45</v>
      </c>
      <c r="P695" s="140">
        <f>O695*H695</f>
        <v>0</v>
      </c>
      <c r="Q695" s="140">
        <v>4.1799999999999997E-2</v>
      </c>
      <c r="R695" s="140">
        <f>Q695*H695</f>
        <v>4.1799999999999997E-2</v>
      </c>
      <c r="S695" s="140">
        <v>0</v>
      </c>
      <c r="T695" s="141">
        <f>S695*H695</f>
        <v>0</v>
      </c>
      <c r="AR695" s="142" t="s">
        <v>189</v>
      </c>
      <c r="AT695" s="142" t="s">
        <v>310</v>
      </c>
      <c r="AU695" s="142" t="s">
        <v>90</v>
      </c>
      <c r="AY695" s="16" t="s">
        <v>127</v>
      </c>
      <c r="BE695" s="143">
        <f>IF(N695="základní",J695,0)</f>
        <v>0</v>
      </c>
      <c r="BF695" s="143">
        <f>IF(N695="snížená",J695,0)</f>
        <v>0</v>
      </c>
      <c r="BG695" s="143">
        <f>IF(N695="zákl. přenesená",J695,0)</f>
        <v>0</v>
      </c>
      <c r="BH695" s="143">
        <f>IF(N695="sníž. přenesená",J695,0)</f>
        <v>0</v>
      </c>
      <c r="BI695" s="143">
        <f>IF(N695="nulová",J695,0)</f>
        <v>0</v>
      </c>
      <c r="BJ695" s="16" t="s">
        <v>88</v>
      </c>
      <c r="BK695" s="143">
        <f>ROUND(I695*H695,2)</f>
        <v>0</v>
      </c>
      <c r="BL695" s="16" t="s">
        <v>134</v>
      </c>
      <c r="BM695" s="142" t="s">
        <v>601</v>
      </c>
    </row>
    <row r="696" spans="2:65" s="1" customFormat="1" ht="11.25">
      <c r="B696" s="31"/>
      <c r="D696" s="144" t="s">
        <v>136</v>
      </c>
      <c r="F696" s="145" t="s">
        <v>600</v>
      </c>
      <c r="I696" s="146"/>
      <c r="L696" s="31"/>
      <c r="M696" s="147"/>
      <c r="T696" s="55"/>
      <c r="AT696" s="16" t="s">
        <v>136</v>
      </c>
      <c r="AU696" s="16" t="s">
        <v>90</v>
      </c>
    </row>
    <row r="697" spans="2:65" s="12" customFormat="1" ht="11.25">
      <c r="B697" s="148"/>
      <c r="D697" s="144" t="s">
        <v>138</v>
      </c>
      <c r="E697" s="149" t="s">
        <v>1</v>
      </c>
      <c r="F697" s="150" t="s">
        <v>506</v>
      </c>
      <c r="H697" s="149" t="s">
        <v>1</v>
      </c>
      <c r="I697" s="151"/>
      <c r="L697" s="148"/>
      <c r="M697" s="152"/>
      <c r="T697" s="153"/>
      <c r="AT697" s="149" t="s">
        <v>138</v>
      </c>
      <c r="AU697" s="149" t="s">
        <v>90</v>
      </c>
      <c r="AV697" s="12" t="s">
        <v>88</v>
      </c>
      <c r="AW697" s="12" t="s">
        <v>36</v>
      </c>
      <c r="AX697" s="12" t="s">
        <v>80</v>
      </c>
      <c r="AY697" s="149" t="s">
        <v>127</v>
      </c>
    </row>
    <row r="698" spans="2:65" s="12" customFormat="1" ht="11.25">
      <c r="B698" s="148"/>
      <c r="D698" s="144" t="s">
        <v>138</v>
      </c>
      <c r="E698" s="149" t="s">
        <v>1</v>
      </c>
      <c r="F698" s="150" t="s">
        <v>140</v>
      </c>
      <c r="H698" s="149" t="s">
        <v>1</v>
      </c>
      <c r="I698" s="151"/>
      <c r="L698" s="148"/>
      <c r="M698" s="152"/>
      <c r="T698" s="153"/>
      <c r="AT698" s="149" t="s">
        <v>138</v>
      </c>
      <c r="AU698" s="149" t="s">
        <v>90</v>
      </c>
      <c r="AV698" s="12" t="s">
        <v>88</v>
      </c>
      <c r="AW698" s="12" t="s">
        <v>36</v>
      </c>
      <c r="AX698" s="12" t="s">
        <v>80</v>
      </c>
      <c r="AY698" s="149" t="s">
        <v>127</v>
      </c>
    </row>
    <row r="699" spans="2:65" s="13" customFormat="1" ht="11.25">
      <c r="B699" s="154"/>
      <c r="D699" s="144" t="s">
        <v>138</v>
      </c>
      <c r="E699" s="155" t="s">
        <v>1</v>
      </c>
      <c r="F699" s="156" t="s">
        <v>88</v>
      </c>
      <c r="H699" s="157">
        <v>1</v>
      </c>
      <c r="I699" s="158"/>
      <c r="L699" s="154"/>
      <c r="M699" s="159"/>
      <c r="T699" s="160"/>
      <c r="AT699" s="155" t="s">
        <v>138</v>
      </c>
      <c r="AU699" s="155" t="s">
        <v>90</v>
      </c>
      <c r="AV699" s="13" t="s">
        <v>90</v>
      </c>
      <c r="AW699" s="13" t="s">
        <v>36</v>
      </c>
      <c r="AX699" s="13" t="s">
        <v>80</v>
      </c>
      <c r="AY699" s="155" t="s">
        <v>127</v>
      </c>
    </row>
    <row r="700" spans="2:65" s="14" customFormat="1" ht="11.25">
      <c r="B700" s="161"/>
      <c r="D700" s="144" t="s">
        <v>138</v>
      </c>
      <c r="E700" s="162" t="s">
        <v>1</v>
      </c>
      <c r="F700" s="163" t="s">
        <v>145</v>
      </c>
      <c r="H700" s="164">
        <v>1</v>
      </c>
      <c r="I700" s="165"/>
      <c r="L700" s="161"/>
      <c r="M700" s="166"/>
      <c r="T700" s="167"/>
      <c r="AT700" s="162" t="s">
        <v>138</v>
      </c>
      <c r="AU700" s="162" t="s">
        <v>90</v>
      </c>
      <c r="AV700" s="14" t="s">
        <v>134</v>
      </c>
      <c r="AW700" s="14" t="s">
        <v>36</v>
      </c>
      <c r="AX700" s="14" t="s">
        <v>88</v>
      </c>
      <c r="AY700" s="162" t="s">
        <v>127</v>
      </c>
    </row>
    <row r="701" spans="2:65" s="1" customFormat="1" ht="24.2" customHeight="1">
      <c r="B701" s="31"/>
      <c r="C701" s="131" t="s">
        <v>602</v>
      </c>
      <c r="D701" s="131" t="s">
        <v>129</v>
      </c>
      <c r="E701" s="132" t="s">
        <v>603</v>
      </c>
      <c r="F701" s="133" t="s">
        <v>604</v>
      </c>
      <c r="G701" s="134" t="s">
        <v>218</v>
      </c>
      <c r="H701" s="135">
        <v>3</v>
      </c>
      <c r="I701" s="136"/>
      <c r="J701" s="137">
        <f>ROUND(I701*H701,2)</f>
        <v>0</v>
      </c>
      <c r="K701" s="133" t="s">
        <v>133</v>
      </c>
      <c r="L701" s="31"/>
      <c r="M701" s="138" t="s">
        <v>1</v>
      </c>
      <c r="N701" s="139" t="s">
        <v>45</v>
      </c>
      <c r="P701" s="140">
        <f>O701*H701</f>
        <v>0</v>
      </c>
      <c r="Q701" s="140">
        <v>2.8700000000000002E-3</v>
      </c>
      <c r="R701" s="140">
        <f>Q701*H701</f>
        <v>8.6099999999999996E-3</v>
      </c>
      <c r="S701" s="140">
        <v>0</v>
      </c>
      <c r="T701" s="141">
        <f>S701*H701</f>
        <v>0</v>
      </c>
      <c r="AR701" s="142" t="s">
        <v>134</v>
      </c>
      <c r="AT701" s="142" t="s">
        <v>129</v>
      </c>
      <c r="AU701" s="142" t="s">
        <v>90</v>
      </c>
      <c r="AY701" s="16" t="s">
        <v>127</v>
      </c>
      <c r="BE701" s="143">
        <f>IF(N701="základní",J701,0)</f>
        <v>0</v>
      </c>
      <c r="BF701" s="143">
        <f>IF(N701="snížená",J701,0)</f>
        <v>0</v>
      </c>
      <c r="BG701" s="143">
        <f>IF(N701="zákl. přenesená",J701,0)</f>
        <v>0</v>
      </c>
      <c r="BH701" s="143">
        <f>IF(N701="sníž. přenesená",J701,0)</f>
        <v>0</v>
      </c>
      <c r="BI701" s="143">
        <f>IF(N701="nulová",J701,0)</f>
        <v>0</v>
      </c>
      <c r="BJ701" s="16" t="s">
        <v>88</v>
      </c>
      <c r="BK701" s="143">
        <f>ROUND(I701*H701,2)</f>
        <v>0</v>
      </c>
      <c r="BL701" s="16" t="s">
        <v>134</v>
      </c>
      <c r="BM701" s="142" t="s">
        <v>605</v>
      </c>
    </row>
    <row r="702" spans="2:65" s="1" customFormat="1" ht="29.25">
      <c r="B702" s="31"/>
      <c r="D702" s="144" t="s">
        <v>136</v>
      </c>
      <c r="F702" s="145" t="s">
        <v>606</v>
      </c>
      <c r="I702" s="146"/>
      <c r="L702" s="31"/>
      <c r="M702" s="147"/>
      <c r="T702" s="55"/>
      <c r="AT702" s="16" t="s">
        <v>136</v>
      </c>
      <c r="AU702" s="16" t="s">
        <v>90</v>
      </c>
    </row>
    <row r="703" spans="2:65" s="12" customFormat="1" ht="11.25">
      <c r="B703" s="148"/>
      <c r="D703" s="144" t="s">
        <v>138</v>
      </c>
      <c r="E703" s="149" t="s">
        <v>1</v>
      </c>
      <c r="F703" s="150" t="s">
        <v>506</v>
      </c>
      <c r="H703" s="149" t="s">
        <v>1</v>
      </c>
      <c r="I703" s="151"/>
      <c r="L703" s="148"/>
      <c r="M703" s="152"/>
      <c r="T703" s="153"/>
      <c r="AT703" s="149" t="s">
        <v>138</v>
      </c>
      <c r="AU703" s="149" t="s">
        <v>90</v>
      </c>
      <c r="AV703" s="12" t="s">
        <v>88</v>
      </c>
      <c r="AW703" s="12" t="s">
        <v>36</v>
      </c>
      <c r="AX703" s="12" t="s">
        <v>80</v>
      </c>
      <c r="AY703" s="149" t="s">
        <v>127</v>
      </c>
    </row>
    <row r="704" spans="2:65" s="12" customFormat="1" ht="11.25">
      <c r="B704" s="148"/>
      <c r="D704" s="144" t="s">
        <v>138</v>
      </c>
      <c r="E704" s="149" t="s">
        <v>1</v>
      </c>
      <c r="F704" s="150" t="s">
        <v>143</v>
      </c>
      <c r="H704" s="149" t="s">
        <v>1</v>
      </c>
      <c r="I704" s="151"/>
      <c r="L704" s="148"/>
      <c r="M704" s="152"/>
      <c r="T704" s="153"/>
      <c r="AT704" s="149" t="s">
        <v>138</v>
      </c>
      <c r="AU704" s="149" t="s">
        <v>90</v>
      </c>
      <c r="AV704" s="12" t="s">
        <v>88</v>
      </c>
      <c r="AW704" s="12" t="s">
        <v>36</v>
      </c>
      <c r="AX704" s="12" t="s">
        <v>80</v>
      </c>
      <c r="AY704" s="149" t="s">
        <v>127</v>
      </c>
    </row>
    <row r="705" spans="2:65" s="13" customFormat="1" ht="11.25">
      <c r="B705" s="154"/>
      <c r="D705" s="144" t="s">
        <v>138</v>
      </c>
      <c r="E705" s="155" t="s">
        <v>1</v>
      </c>
      <c r="F705" s="156" t="s">
        <v>88</v>
      </c>
      <c r="H705" s="157">
        <v>1</v>
      </c>
      <c r="I705" s="158"/>
      <c r="L705" s="154"/>
      <c r="M705" s="159"/>
      <c r="T705" s="160"/>
      <c r="AT705" s="155" t="s">
        <v>138</v>
      </c>
      <c r="AU705" s="155" t="s">
        <v>90</v>
      </c>
      <c r="AV705" s="13" t="s">
        <v>90</v>
      </c>
      <c r="AW705" s="13" t="s">
        <v>36</v>
      </c>
      <c r="AX705" s="13" t="s">
        <v>80</v>
      </c>
      <c r="AY705" s="155" t="s">
        <v>127</v>
      </c>
    </row>
    <row r="706" spans="2:65" s="12" customFormat="1" ht="11.25">
      <c r="B706" s="148"/>
      <c r="D706" s="144" t="s">
        <v>138</v>
      </c>
      <c r="E706" s="149" t="s">
        <v>1</v>
      </c>
      <c r="F706" s="150" t="s">
        <v>140</v>
      </c>
      <c r="H706" s="149" t="s">
        <v>1</v>
      </c>
      <c r="I706" s="151"/>
      <c r="L706" s="148"/>
      <c r="M706" s="152"/>
      <c r="T706" s="153"/>
      <c r="AT706" s="149" t="s">
        <v>138</v>
      </c>
      <c r="AU706" s="149" t="s">
        <v>90</v>
      </c>
      <c r="AV706" s="12" t="s">
        <v>88</v>
      </c>
      <c r="AW706" s="12" t="s">
        <v>36</v>
      </c>
      <c r="AX706" s="12" t="s">
        <v>80</v>
      </c>
      <c r="AY706" s="149" t="s">
        <v>127</v>
      </c>
    </row>
    <row r="707" spans="2:65" s="13" customFormat="1" ht="11.25">
      <c r="B707" s="154"/>
      <c r="D707" s="144" t="s">
        <v>138</v>
      </c>
      <c r="E707" s="155" t="s">
        <v>1</v>
      </c>
      <c r="F707" s="156" t="s">
        <v>575</v>
      </c>
      <c r="H707" s="157">
        <v>2</v>
      </c>
      <c r="I707" s="158"/>
      <c r="L707" s="154"/>
      <c r="M707" s="159"/>
      <c r="T707" s="160"/>
      <c r="AT707" s="155" t="s">
        <v>138</v>
      </c>
      <c r="AU707" s="155" t="s">
        <v>90</v>
      </c>
      <c r="AV707" s="13" t="s">
        <v>90</v>
      </c>
      <c r="AW707" s="13" t="s">
        <v>36</v>
      </c>
      <c r="AX707" s="13" t="s">
        <v>80</v>
      </c>
      <c r="AY707" s="155" t="s">
        <v>127</v>
      </c>
    </row>
    <row r="708" spans="2:65" s="14" customFormat="1" ht="11.25">
      <c r="B708" s="161"/>
      <c r="D708" s="144" t="s">
        <v>138</v>
      </c>
      <c r="E708" s="162" t="s">
        <v>1</v>
      </c>
      <c r="F708" s="163" t="s">
        <v>145</v>
      </c>
      <c r="H708" s="164">
        <v>3</v>
      </c>
      <c r="I708" s="165"/>
      <c r="L708" s="161"/>
      <c r="M708" s="166"/>
      <c r="T708" s="167"/>
      <c r="AT708" s="162" t="s">
        <v>138</v>
      </c>
      <c r="AU708" s="162" t="s">
        <v>90</v>
      </c>
      <c r="AV708" s="14" t="s">
        <v>134</v>
      </c>
      <c r="AW708" s="14" t="s">
        <v>36</v>
      </c>
      <c r="AX708" s="14" t="s">
        <v>88</v>
      </c>
      <c r="AY708" s="162" t="s">
        <v>127</v>
      </c>
    </row>
    <row r="709" spans="2:65" s="1" customFormat="1" ht="24.2" customHeight="1">
      <c r="B709" s="31"/>
      <c r="C709" s="168" t="s">
        <v>607</v>
      </c>
      <c r="D709" s="168" t="s">
        <v>310</v>
      </c>
      <c r="E709" s="169" t="s">
        <v>608</v>
      </c>
      <c r="F709" s="170" t="s">
        <v>609</v>
      </c>
      <c r="G709" s="171" t="s">
        <v>218</v>
      </c>
      <c r="H709" s="172">
        <v>1</v>
      </c>
      <c r="I709" s="173"/>
      <c r="J709" s="174">
        <f>ROUND(I709*H709,2)</f>
        <v>0</v>
      </c>
      <c r="K709" s="170" t="s">
        <v>133</v>
      </c>
      <c r="L709" s="175"/>
      <c r="M709" s="176" t="s">
        <v>1</v>
      </c>
      <c r="N709" s="177" t="s">
        <v>45</v>
      </c>
      <c r="P709" s="140">
        <f>O709*H709</f>
        <v>0</v>
      </c>
      <c r="Q709" s="140">
        <v>1.8800000000000001E-2</v>
      </c>
      <c r="R709" s="140">
        <f>Q709*H709</f>
        <v>1.8800000000000001E-2</v>
      </c>
      <c r="S709" s="140">
        <v>0</v>
      </c>
      <c r="T709" s="141">
        <f>S709*H709</f>
        <v>0</v>
      </c>
      <c r="AR709" s="142" t="s">
        <v>189</v>
      </c>
      <c r="AT709" s="142" t="s">
        <v>310</v>
      </c>
      <c r="AU709" s="142" t="s">
        <v>90</v>
      </c>
      <c r="AY709" s="16" t="s">
        <v>127</v>
      </c>
      <c r="BE709" s="143">
        <f>IF(N709="základní",J709,0)</f>
        <v>0</v>
      </c>
      <c r="BF709" s="143">
        <f>IF(N709="snížená",J709,0)</f>
        <v>0</v>
      </c>
      <c r="BG709" s="143">
        <f>IF(N709="zákl. přenesená",J709,0)</f>
        <v>0</v>
      </c>
      <c r="BH709" s="143">
        <f>IF(N709="sníž. přenesená",J709,0)</f>
        <v>0</v>
      </c>
      <c r="BI709" s="143">
        <f>IF(N709="nulová",J709,0)</f>
        <v>0</v>
      </c>
      <c r="BJ709" s="16" t="s">
        <v>88</v>
      </c>
      <c r="BK709" s="143">
        <f>ROUND(I709*H709,2)</f>
        <v>0</v>
      </c>
      <c r="BL709" s="16" t="s">
        <v>134</v>
      </c>
      <c r="BM709" s="142" t="s">
        <v>610</v>
      </c>
    </row>
    <row r="710" spans="2:65" s="1" customFormat="1" ht="19.5">
      <c r="B710" s="31"/>
      <c r="D710" s="144" t="s">
        <v>136</v>
      </c>
      <c r="F710" s="145" t="s">
        <v>609</v>
      </c>
      <c r="I710" s="146"/>
      <c r="L710" s="31"/>
      <c r="M710" s="147"/>
      <c r="T710" s="55"/>
      <c r="AT710" s="16" t="s">
        <v>136</v>
      </c>
      <c r="AU710" s="16" t="s">
        <v>90</v>
      </c>
    </row>
    <row r="711" spans="2:65" s="12" customFormat="1" ht="11.25">
      <c r="B711" s="148"/>
      <c r="D711" s="144" t="s">
        <v>138</v>
      </c>
      <c r="E711" s="149" t="s">
        <v>1</v>
      </c>
      <c r="F711" s="150" t="s">
        <v>506</v>
      </c>
      <c r="H711" s="149" t="s">
        <v>1</v>
      </c>
      <c r="I711" s="151"/>
      <c r="L711" s="148"/>
      <c r="M711" s="152"/>
      <c r="T711" s="153"/>
      <c r="AT711" s="149" t="s">
        <v>138</v>
      </c>
      <c r="AU711" s="149" t="s">
        <v>90</v>
      </c>
      <c r="AV711" s="12" t="s">
        <v>88</v>
      </c>
      <c r="AW711" s="12" t="s">
        <v>36</v>
      </c>
      <c r="AX711" s="12" t="s">
        <v>80</v>
      </c>
      <c r="AY711" s="149" t="s">
        <v>127</v>
      </c>
    </row>
    <row r="712" spans="2:65" s="12" customFormat="1" ht="11.25">
      <c r="B712" s="148"/>
      <c r="D712" s="144" t="s">
        <v>138</v>
      </c>
      <c r="E712" s="149" t="s">
        <v>1</v>
      </c>
      <c r="F712" s="150" t="s">
        <v>143</v>
      </c>
      <c r="H712" s="149" t="s">
        <v>1</v>
      </c>
      <c r="I712" s="151"/>
      <c r="L712" s="148"/>
      <c r="M712" s="152"/>
      <c r="T712" s="153"/>
      <c r="AT712" s="149" t="s">
        <v>138</v>
      </c>
      <c r="AU712" s="149" t="s">
        <v>90</v>
      </c>
      <c r="AV712" s="12" t="s">
        <v>88</v>
      </c>
      <c r="AW712" s="12" t="s">
        <v>36</v>
      </c>
      <c r="AX712" s="12" t="s">
        <v>80</v>
      </c>
      <c r="AY712" s="149" t="s">
        <v>127</v>
      </c>
    </row>
    <row r="713" spans="2:65" s="13" customFormat="1" ht="11.25">
      <c r="B713" s="154"/>
      <c r="D713" s="144" t="s">
        <v>138</v>
      </c>
      <c r="E713" s="155" t="s">
        <v>1</v>
      </c>
      <c r="F713" s="156" t="s">
        <v>88</v>
      </c>
      <c r="H713" s="157">
        <v>1</v>
      </c>
      <c r="I713" s="158"/>
      <c r="L713" s="154"/>
      <c r="M713" s="159"/>
      <c r="T713" s="160"/>
      <c r="AT713" s="155" t="s">
        <v>138</v>
      </c>
      <c r="AU713" s="155" t="s">
        <v>90</v>
      </c>
      <c r="AV713" s="13" t="s">
        <v>90</v>
      </c>
      <c r="AW713" s="13" t="s">
        <v>36</v>
      </c>
      <c r="AX713" s="13" t="s">
        <v>80</v>
      </c>
      <c r="AY713" s="155" t="s">
        <v>127</v>
      </c>
    </row>
    <row r="714" spans="2:65" s="14" customFormat="1" ht="11.25">
      <c r="B714" s="161"/>
      <c r="D714" s="144" t="s">
        <v>138</v>
      </c>
      <c r="E714" s="162" t="s">
        <v>1</v>
      </c>
      <c r="F714" s="163" t="s">
        <v>145</v>
      </c>
      <c r="H714" s="164">
        <v>1</v>
      </c>
      <c r="I714" s="165"/>
      <c r="L714" s="161"/>
      <c r="M714" s="166"/>
      <c r="T714" s="167"/>
      <c r="AT714" s="162" t="s">
        <v>138</v>
      </c>
      <c r="AU714" s="162" t="s">
        <v>90</v>
      </c>
      <c r="AV714" s="14" t="s">
        <v>134</v>
      </c>
      <c r="AW714" s="14" t="s">
        <v>36</v>
      </c>
      <c r="AX714" s="14" t="s">
        <v>88</v>
      </c>
      <c r="AY714" s="162" t="s">
        <v>127</v>
      </c>
    </row>
    <row r="715" spans="2:65" s="1" customFormat="1" ht="24.2" customHeight="1">
      <c r="B715" s="31"/>
      <c r="C715" s="168" t="s">
        <v>611</v>
      </c>
      <c r="D715" s="168" t="s">
        <v>310</v>
      </c>
      <c r="E715" s="169" t="s">
        <v>612</v>
      </c>
      <c r="F715" s="170" t="s">
        <v>613</v>
      </c>
      <c r="G715" s="171" t="s">
        <v>218</v>
      </c>
      <c r="H715" s="172">
        <v>1</v>
      </c>
      <c r="I715" s="173"/>
      <c r="J715" s="174">
        <f>ROUND(I715*H715,2)</f>
        <v>0</v>
      </c>
      <c r="K715" s="170" t="s">
        <v>133</v>
      </c>
      <c r="L715" s="175"/>
      <c r="M715" s="176" t="s">
        <v>1</v>
      </c>
      <c r="N715" s="177" t="s">
        <v>45</v>
      </c>
      <c r="P715" s="140">
        <f>O715*H715</f>
        <v>0</v>
      </c>
      <c r="Q715" s="140">
        <v>2.1999999999999999E-2</v>
      </c>
      <c r="R715" s="140">
        <f>Q715*H715</f>
        <v>2.1999999999999999E-2</v>
      </c>
      <c r="S715" s="140">
        <v>0</v>
      </c>
      <c r="T715" s="141">
        <f>S715*H715</f>
        <v>0</v>
      </c>
      <c r="AR715" s="142" t="s">
        <v>189</v>
      </c>
      <c r="AT715" s="142" t="s">
        <v>310</v>
      </c>
      <c r="AU715" s="142" t="s">
        <v>90</v>
      </c>
      <c r="AY715" s="16" t="s">
        <v>127</v>
      </c>
      <c r="BE715" s="143">
        <f>IF(N715="základní",J715,0)</f>
        <v>0</v>
      </c>
      <c r="BF715" s="143">
        <f>IF(N715="snížená",J715,0)</f>
        <v>0</v>
      </c>
      <c r="BG715" s="143">
        <f>IF(N715="zákl. přenesená",J715,0)</f>
        <v>0</v>
      </c>
      <c r="BH715" s="143">
        <f>IF(N715="sníž. přenesená",J715,0)</f>
        <v>0</v>
      </c>
      <c r="BI715" s="143">
        <f>IF(N715="nulová",J715,0)</f>
        <v>0</v>
      </c>
      <c r="BJ715" s="16" t="s">
        <v>88</v>
      </c>
      <c r="BK715" s="143">
        <f>ROUND(I715*H715,2)</f>
        <v>0</v>
      </c>
      <c r="BL715" s="16" t="s">
        <v>134</v>
      </c>
      <c r="BM715" s="142" t="s">
        <v>614</v>
      </c>
    </row>
    <row r="716" spans="2:65" s="1" customFormat="1" ht="19.5">
      <c r="B716" s="31"/>
      <c r="D716" s="144" t="s">
        <v>136</v>
      </c>
      <c r="F716" s="145" t="s">
        <v>613</v>
      </c>
      <c r="I716" s="146"/>
      <c r="L716" s="31"/>
      <c r="M716" s="147"/>
      <c r="T716" s="55"/>
      <c r="AT716" s="16" t="s">
        <v>136</v>
      </c>
      <c r="AU716" s="16" t="s">
        <v>90</v>
      </c>
    </row>
    <row r="717" spans="2:65" s="12" customFormat="1" ht="11.25">
      <c r="B717" s="148"/>
      <c r="D717" s="144" t="s">
        <v>138</v>
      </c>
      <c r="E717" s="149" t="s">
        <v>1</v>
      </c>
      <c r="F717" s="150" t="s">
        <v>506</v>
      </c>
      <c r="H717" s="149" t="s">
        <v>1</v>
      </c>
      <c r="I717" s="151"/>
      <c r="L717" s="148"/>
      <c r="M717" s="152"/>
      <c r="T717" s="153"/>
      <c r="AT717" s="149" t="s">
        <v>138</v>
      </c>
      <c r="AU717" s="149" t="s">
        <v>90</v>
      </c>
      <c r="AV717" s="12" t="s">
        <v>88</v>
      </c>
      <c r="AW717" s="12" t="s">
        <v>36</v>
      </c>
      <c r="AX717" s="12" t="s">
        <v>80</v>
      </c>
      <c r="AY717" s="149" t="s">
        <v>127</v>
      </c>
    </row>
    <row r="718" spans="2:65" s="12" customFormat="1" ht="11.25">
      <c r="B718" s="148"/>
      <c r="D718" s="144" t="s">
        <v>138</v>
      </c>
      <c r="E718" s="149" t="s">
        <v>1</v>
      </c>
      <c r="F718" s="150" t="s">
        <v>140</v>
      </c>
      <c r="H718" s="149" t="s">
        <v>1</v>
      </c>
      <c r="I718" s="151"/>
      <c r="L718" s="148"/>
      <c r="M718" s="152"/>
      <c r="T718" s="153"/>
      <c r="AT718" s="149" t="s">
        <v>138</v>
      </c>
      <c r="AU718" s="149" t="s">
        <v>90</v>
      </c>
      <c r="AV718" s="12" t="s">
        <v>88</v>
      </c>
      <c r="AW718" s="12" t="s">
        <v>36</v>
      </c>
      <c r="AX718" s="12" t="s">
        <v>80</v>
      </c>
      <c r="AY718" s="149" t="s">
        <v>127</v>
      </c>
    </row>
    <row r="719" spans="2:65" s="13" customFormat="1" ht="11.25">
      <c r="B719" s="154"/>
      <c r="D719" s="144" t="s">
        <v>138</v>
      </c>
      <c r="E719" s="155" t="s">
        <v>1</v>
      </c>
      <c r="F719" s="156" t="s">
        <v>88</v>
      </c>
      <c r="H719" s="157">
        <v>1</v>
      </c>
      <c r="I719" s="158"/>
      <c r="L719" s="154"/>
      <c r="M719" s="159"/>
      <c r="T719" s="160"/>
      <c r="AT719" s="155" t="s">
        <v>138</v>
      </c>
      <c r="AU719" s="155" t="s">
        <v>90</v>
      </c>
      <c r="AV719" s="13" t="s">
        <v>90</v>
      </c>
      <c r="AW719" s="13" t="s">
        <v>36</v>
      </c>
      <c r="AX719" s="13" t="s">
        <v>80</v>
      </c>
      <c r="AY719" s="155" t="s">
        <v>127</v>
      </c>
    </row>
    <row r="720" spans="2:65" s="14" customFormat="1" ht="11.25">
      <c r="B720" s="161"/>
      <c r="D720" s="144" t="s">
        <v>138</v>
      </c>
      <c r="E720" s="162" t="s">
        <v>1</v>
      </c>
      <c r="F720" s="163" t="s">
        <v>145</v>
      </c>
      <c r="H720" s="164">
        <v>1</v>
      </c>
      <c r="I720" s="165"/>
      <c r="L720" s="161"/>
      <c r="M720" s="166"/>
      <c r="T720" s="167"/>
      <c r="AT720" s="162" t="s">
        <v>138</v>
      </c>
      <c r="AU720" s="162" t="s">
        <v>90</v>
      </c>
      <c r="AV720" s="14" t="s">
        <v>134</v>
      </c>
      <c r="AW720" s="14" t="s">
        <v>36</v>
      </c>
      <c r="AX720" s="14" t="s">
        <v>88</v>
      </c>
      <c r="AY720" s="162" t="s">
        <v>127</v>
      </c>
    </row>
    <row r="721" spans="2:65" s="1" customFormat="1" ht="24.2" customHeight="1">
      <c r="B721" s="31"/>
      <c r="C721" s="168" t="s">
        <v>615</v>
      </c>
      <c r="D721" s="168" t="s">
        <v>310</v>
      </c>
      <c r="E721" s="169" t="s">
        <v>616</v>
      </c>
      <c r="F721" s="170" t="s">
        <v>617</v>
      </c>
      <c r="G721" s="171" t="s">
        <v>218</v>
      </c>
      <c r="H721" s="172">
        <v>1</v>
      </c>
      <c r="I721" s="173"/>
      <c r="J721" s="174">
        <f>ROUND(I721*H721,2)</f>
        <v>0</v>
      </c>
      <c r="K721" s="170" t="s">
        <v>133</v>
      </c>
      <c r="L721" s="175"/>
      <c r="M721" s="176" t="s">
        <v>1</v>
      </c>
      <c r="N721" s="177" t="s">
        <v>45</v>
      </c>
      <c r="P721" s="140">
        <f>O721*H721</f>
        <v>0</v>
      </c>
      <c r="Q721" s="140">
        <v>2.3E-2</v>
      </c>
      <c r="R721" s="140">
        <f>Q721*H721</f>
        <v>2.3E-2</v>
      </c>
      <c r="S721" s="140">
        <v>0</v>
      </c>
      <c r="T721" s="141">
        <f>S721*H721</f>
        <v>0</v>
      </c>
      <c r="AR721" s="142" t="s">
        <v>189</v>
      </c>
      <c r="AT721" s="142" t="s">
        <v>310</v>
      </c>
      <c r="AU721" s="142" t="s">
        <v>90</v>
      </c>
      <c r="AY721" s="16" t="s">
        <v>127</v>
      </c>
      <c r="BE721" s="143">
        <f>IF(N721="základní",J721,0)</f>
        <v>0</v>
      </c>
      <c r="BF721" s="143">
        <f>IF(N721="snížená",J721,0)</f>
        <v>0</v>
      </c>
      <c r="BG721" s="143">
        <f>IF(N721="zákl. přenesená",J721,0)</f>
        <v>0</v>
      </c>
      <c r="BH721" s="143">
        <f>IF(N721="sníž. přenesená",J721,0)</f>
        <v>0</v>
      </c>
      <c r="BI721" s="143">
        <f>IF(N721="nulová",J721,0)</f>
        <v>0</v>
      </c>
      <c r="BJ721" s="16" t="s">
        <v>88</v>
      </c>
      <c r="BK721" s="143">
        <f>ROUND(I721*H721,2)</f>
        <v>0</v>
      </c>
      <c r="BL721" s="16" t="s">
        <v>134</v>
      </c>
      <c r="BM721" s="142" t="s">
        <v>618</v>
      </c>
    </row>
    <row r="722" spans="2:65" s="1" customFormat="1" ht="19.5">
      <c r="B722" s="31"/>
      <c r="D722" s="144" t="s">
        <v>136</v>
      </c>
      <c r="F722" s="145" t="s">
        <v>617</v>
      </c>
      <c r="I722" s="146"/>
      <c r="L722" s="31"/>
      <c r="M722" s="147"/>
      <c r="T722" s="55"/>
      <c r="AT722" s="16" t="s">
        <v>136</v>
      </c>
      <c r="AU722" s="16" t="s">
        <v>90</v>
      </c>
    </row>
    <row r="723" spans="2:65" s="12" customFormat="1" ht="11.25">
      <c r="B723" s="148"/>
      <c r="D723" s="144" t="s">
        <v>138</v>
      </c>
      <c r="E723" s="149" t="s">
        <v>1</v>
      </c>
      <c r="F723" s="150" t="s">
        <v>506</v>
      </c>
      <c r="H723" s="149" t="s">
        <v>1</v>
      </c>
      <c r="I723" s="151"/>
      <c r="L723" s="148"/>
      <c r="M723" s="152"/>
      <c r="T723" s="153"/>
      <c r="AT723" s="149" t="s">
        <v>138</v>
      </c>
      <c r="AU723" s="149" t="s">
        <v>90</v>
      </c>
      <c r="AV723" s="12" t="s">
        <v>88</v>
      </c>
      <c r="AW723" s="12" t="s">
        <v>36</v>
      </c>
      <c r="AX723" s="12" t="s">
        <v>80</v>
      </c>
      <c r="AY723" s="149" t="s">
        <v>127</v>
      </c>
    </row>
    <row r="724" spans="2:65" s="12" customFormat="1" ht="11.25">
      <c r="B724" s="148"/>
      <c r="D724" s="144" t="s">
        <v>138</v>
      </c>
      <c r="E724" s="149" t="s">
        <v>1</v>
      </c>
      <c r="F724" s="150" t="s">
        <v>140</v>
      </c>
      <c r="H724" s="149" t="s">
        <v>1</v>
      </c>
      <c r="I724" s="151"/>
      <c r="L724" s="148"/>
      <c r="M724" s="152"/>
      <c r="T724" s="153"/>
      <c r="AT724" s="149" t="s">
        <v>138</v>
      </c>
      <c r="AU724" s="149" t="s">
        <v>90</v>
      </c>
      <c r="AV724" s="12" t="s">
        <v>88</v>
      </c>
      <c r="AW724" s="12" t="s">
        <v>36</v>
      </c>
      <c r="AX724" s="12" t="s">
        <v>80</v>
      </c>
      <c r="AY724" s="149" t="s">
        <v>127</v>
      </c>
    </row>
    <row r="725" spans="2:65" s="13" customFormat="1" ht="11.25">
      <c r="B725" s="154"/>
      <c r="D725" s="144" t="s">
        <v>138</v>
      </c>
      <c r="E725" s="155" t="s">
        <v>1</v>
      </c>
      <c r="F725" s="156" t="s">
        <v>88</v>
      </c>
      <c r="H725" s="157">
        <v>1</v>
      </c>
      <c r="I725" s="158"/>
      <c r="L725" s="154"/>
      <c r="M725" s="159"/>
      <c r="T725" s="160"/>
      <c r="AT725" s="155" t="s">
        <v>138</v>
      </c>
      <c r="AU725" s="155" t="s">
        <v>90</v>
      </c>
      <c r="AV725" s="13" t="s">
        <v>90</v>
      </c>
      <c r="AW725" s="13" t="s">
        <v>36</v>
      </c>
      <c r="AX725" s="13" t="s">
        <v>80</v>
      </c>
      <c r="AY725" s="155" t="s">
        <v>127</v>
      </c>
    </row>
    <row r="726" spans="2:65" s="14" customFormat="1" ht="11.25">
      <c r="B726" s="161"/>
      <c r="D726" s="144" t="s">
        <v>138</v>
      </c>
      <c r="E726" s="162" t="s">
        <v>1</v>
      </c>
      <c r="F726" s="163" t="s">
        <v>145</v>
      </c>
      <c r="H726" s="164">
        <v>1</v>
      </c>
      <c r="I726" s="165"/>
      <c r="L726" s="161"/>
      <c r="M726" s="166"/>
      <c r="T726" s="167"/>
      <c r="AT726" s="162" t="s">
        <v>138</v>
      </c>
      <c r="AU726" s="162" t="s">
        <v>90</v>
      </c>
      <c r="AV726" s="14" t="s">
        <v>134</v>
      </c>
      <c r="AW726" s="14" t="s">
        <v>36</v>
      </c>
      <c r="AX726" s="14" t="s">
        <v>88</v>
      </c>
      <c r="AY726" s="162" t="s">
        <v>127</v>
      </c>
    </row>
    <row r="727" spans="2:65" s="1" customFormat="1" ht="24.2" customHeight="1">
      <c r="B727" s="31"/>
      <c r="C727" s="131" t="s">
        <v>619</v>
      </c>
      <c r="D727" s="131" t="s">
        <v>129</v>
      </c>
      <c r="E727" s="132" t="s">
        <v>620</v>
      </c>
      <c r="F727" s="133" t="s">
        <v>621</v>
      </c>
      <c r="G727" s="134" t="s">
        <v>218</v>
      </c>
      <c r="H727" s="135">
        <v>1</v>
      </c>
      <c r="I727" s="136"/>
      <c r="J727" s="137">
        <f>ROUND(I727*H727,2)</f>
        <v>0</v>
      </c>
      <c r="K727" s="133" t="s">
        <v>133</v>
      </c>
      <c r="L727" s="31"/>
      <c r="M727" s="138" t="s">
        <v>1</v>
      </c>
      <c r="N727" s="139" t="s">
        <v>45</v>
      </c>
      <c r="P727" s="140">
        <f>O727*H727</f>
        <v>0</v>
      </c>
      <c r="Q727" s="140">
        <v>4.2900000000000004E-3</v>
      </c>
      <c r="R727" s="140">
        <f>Q727*H727</f>
        <v>4.2900000000000004E-3</v>
      </c>
      <c r="S727" s="140">
        <v>0</v>
      </c>
      <c r="T727" s="141">
        <f>S727*H727</f>
        <v>0</v>
      </c>
      <c r="AR727" s="142" t="s">
        <v>134</v>
      </c>
      <c r="AT727" s="142" t="s">
        <v>129</v>
      </c>
      <c r="AU727" s="142" t="s">
        <v>90</v>
      </c>
      <c r="AY727" s="16" t="s">
        <v>127</v>
      </c>
      <c r="BE727" s="143">
        <f>IF(N727="základní",J727,0)</f>
        <v>0</v>
      </c>
      <c r="BF727" s="143">
        <f>IF(N727="snížená",J727,0)</f>
        <v>0</v>
      </c>
      <c r="BG727" s="143">
        <f>IF(N727="zákl. přenesená",J727,0)</f>
        <v>0</v>
      </c>
      <c r="BH727" s="143">
        <f>IF(N727="sníž. přenesená",J727,0)</f>
        <v>0</v>
      </c>
      <c r="BI727" s="143">
        <f>IF(N727="nulová",J727,0)</f>
        <v>0</v>
      </c>
      <c r="BJ727" s="16" t="s">
        <v>88</v>
      </c>
      <c r="BK727" s="143">
        <f>ROUND(I727*H727,2)</f>
        <v>0</v>
      </c>
      <c r="BL727" s="16" t="s">
        <v>134</v>
      </c>
      <c r="BM727" s="142" t="s">
        <v>622</v>
      </c>
    </row>
    <row r="728" spans="2:65" s="1" customFormat="1" ht="29.25">
      <c r="B728" s="31"/>
      <c r="D728" s="144" t="s">
        <v>136</v>
      </c>
      <c r="F728" s="145" t="s">
        <v>623</v>
      </c>
      <c r="I728" s="146"/>
      <c r="L728" s="31"/>
      <c r="M728" s="147"/>
      <c r="T728" s="55"/>
      <c r="AT728" s="16" t="s">
        <v>136</v>
      </c>
      <c r="AU728" s="16" t="s">
        <v>90</v>
      </c>
    </row>
    <row r="729" spans="2:65" s="12" customFormat="1" ht="11.25">
      <c r="B729" s="148"/>
      <c r="D729" s="144" t="s">
        <v>138</v>
      </c>
      <c r="E729" s="149" t="s">
        <v>1</v>
      </c>
      <c r="F729" s="150" t="s">
        <v>506</v>
      </c>
      <c r="H729" s="149" t="s">
        <v>1</v>
      </c>
      <c r="I729" s="151"/>
      <c r="L729" s="148"/>
      <c r="M729" s="152"/>
      <c r="T729" s="153"/>
      <c r="AT729" s="149" t="s">
        <v>138</v>
      </c>
      <c r="AU729" s="149" t="s">
        <v>90</v>
      </c>
      <c r="AV729" s="12" t="s">
        <v>88</v>
      </c>
      <c r="AW729" s="12" t="s">
        <v>36</v>
      </c>
      <c r="AX729" s="12" t="s">
        <v>80</v>
      </c>
      <c r="AY729" s="149" t="s">
        <v>127</v>
      </c>
    </row>
    <row r="730" spans="2:65" s="12" customFormat="1" ht="11.25">
      <c r="B730" s="148"/>
      <c r="D730" s="144" t="s">
        <v>138</v>
      </c>
      <c r="E730" s="149" t="s">
        <v>1</v>
      </c>
      <c r="F730" s="150" t="s">
        <v>140</v>
      </c>
      <c r="H730" s="149" t="s">
        <v>1</v>
      </c>
      <c r="I730" s="151"/>
      <c r="L730" s="148"/>
      <c r="M730" s="152"/>
      <c r="T730" s="153"/>
      <c r="AT730" s="149" t="s">
        <v>138</v>
      </c>
      <c r="AU730" s="149" t="s">
        <v>90</v>
      </c>
      <c r="AV730" s="12" t="s">
        <v>88</v>
      </c>
      <c r="AW730" s="12" t="s">
        <v>36</v>
      </c>
      <c r="AX730" s="12" t="s">
        <v>80</v>
      </c>
      <c r="AY730" s="149" t="s">
        <v>127</v>
      </c>
    </row>
    <row r="731" spans="2:65" s="13" customFormat="1" ht="11.25">
      <c r="B731" s="154"/>
      <c r="D731" s="144" t="s">
        <v>138</v>
      </c>
      <c r="E731" s="155" t="s">
        <v>1</v>
      </c>
      <c r="F731" s="156" t="s">
        <v>88</v>
      </c>
      <c r="H731" s="157">
        <v>1</v>
      </c>
      <c r="I731" s="158"/>
      <c r="L731" s="154"/>
      <c r="M731" s="159"/>
      <c r="T731" s="160"/>
      <c r="AT731" s="155" t="s">
        <v>138</v>
      </c>
      <c r="AU731" s="155" t="s">
        <v>90</v>
      </c>
      <c r="AV731" s="13" t="s">
        <v>90</v>
      </c>
      <c r="AW731" s="13" t="s">
        <v>36</v>
      </c>
      <c r="AX731" s="13" t="s">
        <v>80</v>
      </c>
      <c r="AY731" s="155" t="s">
        <v>127</v>
      </c>
    </row>
    <row r="732" spans="2:65" s="14" customFormat="1" ht="11.25">
      <c r="B732" s="161"/>
      <c r="D732" s="144" t="s">
        <v>138</v>
      </c>
      <c r="E732" s="162" t="s">
        <v>1</v>
      </c>
      <c r="F732" s="163" t="s">
        <v>145</v>
      </c>
      <c r="H732" s="164">
        <v>1</v>
      </c>
      <c r="I732" s="165"/>
      <c r="L732" s="161"/>
      <c r="M732" s="166"/>
      <c r="T732" s="167"/>
      <c r="AT732" s="162" t="s">
        <v>138</v>
      </c>
      <c r="AU732" s="162" t="s">
        <v>90</v>
      </c>
      <c r="AV732" s="14" t="s">
        <v>134</v>
      </c>
      <c r="AW732" s="14" t="s">
        <v>36</v>
      </c>
      <c r="AX732" s="14" t="s">
        <v>88</v>
      </c>
      <c r="AY732" s="162" t="s">
        <v>127</v>
      </c>
    </row>
    <row r="733" spans="2:65" s="1" customFormat="1" ht="24.2" customHeight="1">
      <c r="B733" s="31"/>
      <c r="C733" s="168" t="s">
        <v>624</v>
      </c>
      <c r="D733" s="168" t="s">
        <v>310</v>
      </c>
      <c r="E733" s="169" t="s">
        <v>625</v>
      </c>
      <c r="F733" s="170" t="s">
        <v>626</v>
      </c>
      <c r="G733" s="171" t="s">
        <v>218</v>
      </c>
      <c r="H733" s="172">
        <v>1</v>
      </c>
      <c r="I733" s="173"/>
      <c r="J733" s="174">
        <f>ROUND(I733*H733,2)</f>
        <v>0</v>
      </c>
      <c r="K733" s="170" t="s">
        <v>133</v>
      </c>
      <c r="L733" s="175"/>
      <c r="M733" s="176" t="s">
        <v>1</v>
      </c>
      <c r="N733" s="177" t="s">
        <v>45</v>
      </c>
      <c r="P733" s="140">
        <f>O733*H733</f>
        <v>0</v>
      </c>
      <c r="Q733" s="140">
        <v>0.05</v>
      </c>
      <c r="R733" s="140">
        <f>Q733*H733</f>
        <v>0.05</v>
      </c>
      <c r="S733" s="140">
        <v>0</v>
      </c>
      <c r="T733" s="141">
        <f>S733*H733</f>
        <v>0</v>
      </c>
      <c r="AR733" s="142" t="s">
        <v>189</v>
      </c>
      <c r="AT733" s="142" t="s">
        <v>310</v>
      </c>
      <c r="AU733" s="142" t="s">
        <v>90</v>
      </c>
      <c r="AY733" s="16" t="s">
        <v>127</v>
      </c>
      <c r="BE733" s="143">
        <f>IF(N733="základní",J733,0)</f>
        <v>0</v>
      </c>
      <c r="BF733" s="143">
        <f>IF(N733="snížená",J733,0)</f>
        <v>0</v>
      </c>
      <c r="BG733" s="143">
        <f>IF(N733="zákl. přenesená",J733,0)</f>
        <v>0</v>
      </c>
      <c r="BH733" s="143">
        <f>IF(N733="sníž. přenesená",J733,0)</f>
        <v>0</v>
      </c>
      <c r="BI733" s="143">
        <f>IF(N733="nulová",J733,0)</f>
        <v>0</v>
      </c>
      <c r="BJ733" s="16" t="s">
        <v>88</v>
      </c>
      <c r="BK733" s="143">
        <f>ROUND(I733*H733,2)</f>
        <v>0</v>
      </c>
      <c r="BL733" s="16" t="s">
        <v>134</v>
      </c>
      <c r="BM733" s="142" t="s">
        <v>627</v>
      </c>
    </row>
    <row r="734" spans="2:65" s="1" customFormat="1" ht="19.5">
      <c r="B734" s="31"/>
      <c r="D734" s="144" t="s">
        <v>136</v>
      </c>
      <c r="F734" s="145" t="s">
        <v>626</v>
      </c>
      <c r="I734" s="146"/>
      <c r="L734" s="31"/>
      <c r="M734" s="147"/>
      <c r="T734" s="55"/>
      <c r="AT734" s="16" t="s">
        <v>136</v>
      </c>
      <c r="AU734" s="16" t="s">
        <v>90</v>
      </c>
    </row>
    <row r="735" spans="2:65" s="12" customFormat="1" ht="11.25">
      <c r="B735" s="148"/>
      <c r="D735" s="144" t="s">
        <v>138</v>
      </c>
      <c r="E735" s="149" t="s">
        <v>1</v>
      </c>
      <c r="F735" s="150" t="s">
        <v>506</v>
      </c>
      <c r="H735" s="149" t="s">
        <v>1</v>
      </c>
      <c r="I735" s="151"/>
      <c r="L735" s="148"/>
      <c r="M735" s="152"/>
      <c r="T735" s="153"/>
      <c r="AT735" s="149" t="s">
        <v>138</v>
      </c>
      <c r="AU735" s="149" t="s">
        <v>90</v>
      </c>
      <c r="AV735" s="12" t="s">
        <v>88</v>
      </c>
      <c r="AW735" s="12" t="s">
        <v>36</v>
      </c>
      <c r="AX735" s="12" t="s">
        <v>80</v>
      </c>
      <c r="AY735" s="149" t="s">
        <v>127</v>
      </c>
    </row>
    <row r="736" spans="2:65" s="12" customFormat="1" ht="11.25">
      <c r="B736" s="148"/>
      <c r="D736" s="144" t="s">
        <v>138</v>
      </c>
      <c r="E736" s="149" t="s">
        <v>1</v>
      </c>
      <c r="F736" s="150" t="s">
        <v>140</v>
      </c>
      <c r="H736" s="149" t="s">
        <v>1</v>
      </c>
      <c r="I736" s="151"/>
      <c r="L736" s="148"/>
      <c r="M736" s="152"/>
      <c r="T736" s="153"/>
      <c r="AT736" s="149" t="s">
        <v>138</v>
      </c>
      <c r="AU736" s="149" t="s">
        <v>90</v>
      </c>
      <c r="AV736" s="12" t="s">
        <v>88</v>
      </c>
      <c r="AW736" s="12" t="s">
        <v>36</v>
      </c>
      <c r="AX736" s="12" t="s">
        <v>80</v>
      </c>
      <c r="AY736" s="149" t="s">
        <v>127</v>
      </c>
    </row>
    <row r="737" spans="2:65" s="13" customFormat="1" ht="11.25">
      <c r="B737" s="154"/>
      <c r="D737" s="144" t="s">
        <v>138</v>
      </c>
      <c r="E737" s="155" t="s">
        <v>1</v>
      </c>
      <c r="F737" s="156" t="s">
        <v>88</v>
      </c>
      <c r="H737" s="157">
        <v>1</v>
      </c>
      <c r="I737" s="158"/>
      <c r="L737" s="154"/>
      <c r="M737" s="159"/>
      <c r="T737" s="160"/>
      <c r="AT737" s="155" t="s">
        <v>138</v>
      </c>
      <c r="AU737" s="155" t="s">
        <v>90</v>
      </c>
      <c r="AV737" s="13" t="s">
        <v>90</v>
      </c>
      <c r="AW737" s="13" t="s">
        <v>36</v>
      </c>
      <c r="AX737" s="13" t="s">
        <v>80</v>
      </c>
      <c r="AY737" s="155" t="s">
        <v>127</v>
      </c>
    </row>
    <row r="738" spans="2:65" s="14" customFormat="1" ht="11.25">
      <c r="B738" s="161"/>
      <c r="D738" s="144" t="s">
        <v>138</v>
      </c>
      <c r="E738" s="162" t="s">
        <v>1</v>
      </c>
      <c r="F738" s="163" t="s">
        <v>145</v>
      </c>
      <c r="H738" s="164">
        <v>1</v>
      </c>
      <c r="I738" s="165"/>
      <c r="L738" s="161"/>
      <c r="M738" s="166"/>
      <c r="T738" s="167"/>
      <c r="AT738" s="162" t="s">
        <v>138</v>
      </c>
      <c r="AU738" s="162" t="s">
        <v>90</v>
      </c>
      <c r="AV738" s="14" t="s">
        <v>134</v>
      </c>
      <c r="AW738" s="14" t="s">
        <v>36</v>
      </c>
      <c r="AX738" s="14" t="s">
        <v>88</v>
      </c>
      <c r="AY738" s="162" t="s">
        <v>127</v>
      </c>
    </row>
    <row r="739" spans="2:65" s="1" customFormat="1" ht="24.2" customHeight="1">
      <c r="B739" s="31"/>
      <c r="C739" s="131" t="s">
        <v>628</v>
      </c>
      <c r="D739" s="131" t="s">
        <v>129</v>
      </c>
      <c r="E739" s="132" t="s">
        <v>629</v>
      </c>
      <c r="F739" s="133" t="s">
        <v>630</v>
      </c>
      <c r="G739" s="134" t="s">
        <v>218</v>
      </c>
      <c r="H739" s="135">
        <v>1</v>
      </c>
      <c r="I739" s="136"/>
      <c r="J739" s="137">
        <f>ROUND(I739*H739,2)</f>
        <v>0</v>
      </c>
      <c r="K739" s="133" t="s">
        <v>133</v>
      </c>
      <c r="L739" s="31"/>
      <c r="M739" s="138" t="s">
        <v>1</v>
      </c>
      <c r="N739" s="139" t="s">
        <v>45</v>
      </c>
      <c r="P739" s="140">
        <f>O739*H739</f>
        <v>0</v>
      </c>
      <c r="Q739" s="140">
        <v>6.9999999999999999E-4</v>
      </c>
      <c r="R739" s="140">
        <f>Q739*H739</f>
        <v>6.9999999999999999E-4</v>
      </c>
      <c r="S739" s="140">
        <v>0</v>
      </c>
      <c r="T739" s="141">
        <f>S739*H739</f>
        <v>0</v>
      </c>
      <c r="AR739" s="142" t="s">
        <v>134</v>
      </c>
      <c r="AT739" s="142" t="s">
        <v>129</v>
      </c>
      <c r="AU739" s="142" t="s">
        <v>90</v>
      </c>
      <c r="AY739" s="16" t="s">
        <v>127</v>
      </c>
      <c r="BE739" s="143">
        <f>IF(N739="základní",J739,0)</f>
        <v>0</v>
      </c>
      <c r="BF739" s="143">
        <f>IF(N739="snížená",J739,0)</f>
        <v>0</v>
      </c>
      <c r="BG739" s="143">
        <f>IF(N739="zákl. přenesená",J739,0)</f>
        <v>0</v>
      </c>
      <c r="BH739" s="143">
        <f>IF(N739="sníž. přenesená",J739,0)</f>
        <v>0</v>
      </c>
      <c r="BI739" s="143">
        <f>IF(N739="nulová",J739,0)</f>
        <v>0</v>
      </c>
      <c r="BJ739" s="16" t="s">
        <v>88</v>
      </c>
      <c r="BK739" s="143">
        <f>ROUND(I739*H739,2)</f>
        <v>0</v>
      </c>
      <c r="BL739" s="16" t="s">
        <v>134</v>
      </c>
      <c r="BM739" s="142" t="s">
        <v>631</v>
      </c>
    </row>
    <row r="740" spans="2:65" s="1" customFormat="1" ht="29.25">
      <c r="B740" s="31"/>
      <c r="D740" s="144" t="s">
        <v>136</v>
      </c>
      <c r="F740" s="145" t="s">
        <v>632</v>
      </c>
      <c r="I740" s="146"/>
      <c r="L740" s="31"/>
      <c r="M740" s="147"/>
      <c r="T740" s="55"/>
      <c r="AT740" s="16" t="s">
        <v>136</v>
      </c>
      <c r="AU740" s="16" t="s">
        <v>90</v>
      </c>
    </row>
    <row r="741" spans="2:65" s="12" customFormat="1" ht="11.25">
      <c r="B741" s="148"/>
      <c r="D741" s="144" t="s">
        <v>138</v>
      </c>
      <c r="E741" s="149" t="s">
        <v>1</v>
      </c>
      <c r="F741" s="150" t="s">
        <v>506</v>
      </c>
      <c r="H741" s="149" t="s">
        <v>1</v>
      </c>
      <c r="I741" s="151"/>
      <c r="L741" s="148"/>
      <c r="M741" s="152"/>
      <c r="T741" s="153"/>
      <c r="AT741" s="149" t="s">
        <v>138</v>
      </c>
      <c r="AU741" s="149" t="s">
        <v>90</v>
      </c>
      <c r="AV741" s="12" t="s">
        <v>88</v>
      </c>
      <c r="AW741" s="12" t="s">
        <v>36</v>
      </c>
      <c r="AX741" s="12" t="s">
        <v>80</v>
      </c>
      <c r="AY741" s="149" t="s">
        <v>127</v>
      </c>
    </row>
    <row r="742" spans="2:65" s="12" customFormat="1" ht="11.25">
      <c r="B742" s="148"/>
      <c r="D742" s="144" t="s">
        <v>138</v>
      </c>
      <c r="E742" s="149" t="s">
        <v>1</v>
      </c>
      <c r="F742" s="150" t="s">
        <v>140</v>
      </c>
      <c r="H742" s="149" t="s">
        <v>1</v>
      </c>
      <c r="I742" s="151"/>
      <c r="L742" s="148"/>
      <c r="M742" s="152"/>
      <c r="T742" s="153"/>
      <c r="AT742" s="149" t="s">
        <v>138</v>
      </c>
      <c r="AU742" s="149" t="s">
        <v>90</v>
      </c>
      <c r="AV742" s="12" t="s">
        <v>88</v>
      </c>
      <c r="AW742" s="12" t="s">
        <v>36</v>
      </c>
      <c r="AX742" s="12" t="s">
        <v>80</v>
      </c>
      <c r="AY742" s="149" t="s">
        <v>127</v>
      </c>
    </row>
    <row r="743" spans="2:65" s="13" customFormat="1" ht="11.25">
      <c r="B743" s="154"/>
      <c r="D743" s="144" t="s">
        <v>138</v>
      </c>
      <c r="E743" s="155" t="s">
        <v>1</v>
      </c>
      <c r="F743" s="156" t="s">
        <v>88</v>
      </c>
      <c r="H743" s="157">
        <v>1</v>
      </c>
      <c r="I743" s="158"/>
      <c r="L743" s="154"/>
      <c r="M743" s="159"/>
      <c r="T743" s="160"/>
      <c r="AT743" s="155" t="s">
        <v>138</v>
      </c>
      <c r="AU743" s="155" t="s">
        <v>90</v>
      </c>
      <c r="AV743" s="13" t="s">
        <v>90</v>
      </c>
      <c r="AW743" s="13" t="s">
        <v>36</v>
      </c>
      <c r="AX743" s="13" t="s">
        <v>80</v>
      </c>
      <c r="AY743" s="155" t="s">
        <v>127</v>
      </c>
    </row>
    <row r="744" spans="2:65" s="14" customFormat="1" ht="11.25">
      <c r="B744" s="161"/>
      <c r="D744" s="144" t="s">
        <v>138</v>
      </c>
      <c r="E744" s="162" t="s">
        <v>1</v>
      </c>
      <c r="F744" s="163" t="s">
        <v>145</v>
      </c>
      <c r="H744" s="164">
        <v>1</v>
      </c>
      <c r="I744" s="165"/>
      <c r="L744" s="161"/>
      <c r="M744" s="166"/>
      <c r="T744" s="167"/>
      <c r="AT744" s="162" t="s">
        <v>138</v>
      </c>
      <c r="AU744" s="162" t="s">
        <v>90</v>
      </c>
      <c r="AV744" s="14" t="s">
        <v>134</v>
      </c>
      <c r="AW744" s="14" t="s">
        <v>36</v>
      </c>
      <c r="AX744" s="14" t="s">
        <v>88</v>
      </c>
      <c r="AY744" s="162" t="s">
        <v>127</v>
      </c>
    </row>
    <row r="745" spans="2:65" s="1" customFormat="1" ht="24.2" customHeight="1">
      <c r="B745" s="31"/>
      <c r="C745" s="168" t="s">
        <v>633</v>
      </c>
      <c r="D745" s="168" t="s">
        <v>310</v>
      </c>
      <c r="E745" s="169" t="s">
        <v>634</v>
      </c>
      <c r="F745" s="170" t="s">
        <v>635</v>
      </c>
      <c r="G745" s="171" t="s">
        <v>218</v>
      </c>
      <c r="H745" s="172">
        <v>1</v>
      </c>
      <c r="I745" s="173"/>
      <c r="J745" s="174">
        <f>ROUND(I745*H745,2)</f>
        <v>0</v>
      </c>
      <c r="K745" s="170" t="s">
        <v>1</v>
      </c>
      <c r="L745" s="175"/>
      <c r="M745" s="176" t="s">
        <v>1</v>
      </c>
      <c r="N745" s="177" t="s">
        <v>45</v>
      </c>
      <c r="P745" s="140">
        <f>O745*H745</f>
        <v>0</v>
      </c>
      <c r="Q745" s="140">
        <v>0.03</v>
      </c>
      <c r="R745" s="140">
        <f>Q745*H745</f>
        <v>0.03</v>
      </c>
      <c r="S745" s="140">
        <v>0</v>
      </c>
      <c r="T745" s="141">
        <f>S745*H745</f>
        <v>0</v>
      </c>
      <c r="AR745" s="142" t="s">
        <v>189</v>
      </c>
      <c r="AT745" s="142" t="s">
        <v>310</v>
      </c>
      <c r="AU745" s="142" t="s">
        <v>90</v>
      </c>
      <c r="AY745" s="16" t="s">
        <v>127</v>
      </c>
      <c r="BE745" s="143">
        <f>IF(N745="základní",J745,0)</f>
        <v>0</v>
      </c>
      <c r="BF745" s="143">
        <f>IF(N745="snížená",J745,0)</f>
        <v>0</v>
      </c>
      <c r="BG745" s="143">
        <f>IF(N745="zákl. přenesená",J745,0)</f>
        <v>0</v>
      </c>
      <c r="BH745" s="143">
        <f>IF(N745="sníž. přenesená",J745,0)</f>
        <v>0</v>
      </c>
      <c r="BI745" s="143">
        <f>IF(N745="nulová",J745,0)</f>
        <v>0</v>
      </c>
      <c r="BJ745" s="16" t="s">
        <v>88</v>
      </c>
      <c r="BK745" s="143">
        <f>ROUND(I745*H745,2)</f>
        <v>0</v>
      </c>
      <c r="BL745" s="16" t="s">
        <v>134</v>
      </c>
      <c r="BM745" s="142" t="s">
        <v>636</v>
      </c>
    </row>
    <row r="746" spans="2:65" s="1" customFormat="1" ht="11.25">
      <c r="B746" s="31"/>
      <c r="D746" s="144" t="s">
        <v>136</v>
      </c>
      <c r="F746" s="145" t="s">
        <v>635</v>
      </c>
      <c r="I746" s="146"/>
      <c r="L746" s="31"/>
      <c r="M746" s="147"/>
      <c r="T746" s="55"/>
      <c r="AT746" s="16" t="s">
        <v>136</v>
      </c>
      <c r="AU746" s="16" t="s">
        <v>90</v>
      </c>
    </row>
    <row r="747" spans="2:65" s="12" customFormat="1" ht="11.25">
      <c r="B747" s="148"/>
      <c r="D747" s="144" t="s">
        <v>138</v>
      </c>
      <c r="E747" s="149" t="s">
        <v>1</v>
      </c>
      <c r="F747" s="150" t="s">
        <v>506</v>
      </c>
      <c r="H747" s="149" t="s">
        <v>1</v>
      </c>
      <c r="I747" s="151"/>
      <c r="L747" s="148"/>
      <c r="M747" s="152"/>
      <c r="T747" s="153"/>
      <c r="AT747" s="149" t="s">
        <v>138</v>
      </c>
      <c r="AU747" s="149" t="s">
        <v>90</v>
      </c>
      <c r="AV747" s="12" t="s">
        <v>88</v>
      </c>
      <c r="AW747" s="12" t="s">
        <v>36</v>
      </c>
      <c r="AX747" s="12" t="s">
        <v>80</v>
      </c>
      <c r="AY747" s="149" t="s">
        <v>127</v>
      </c>
    </row>
    <row r="748" spans="2:65" s="12" customFormat="1" ht="11.25">
      <c r="B748" s="148"/>
      <c r="D748" s="144" t="s">
        <v>138</v>
      </c>
      <c r="E748" s="149" t="s">
        <v>1</v>
      </c>
      <c r="F748" s="150" t="s">
        <v>140</v>
      </c>
      <c r="H748" s="149" t="s">
        <v>1</v>
      </c>
      <c r="I748" s="151"/>
      <c r="L748" s="148"/>
      <c r="M748" s="152"/>
      <c r="T748" s="153"/>
      <c r="AT748" s="149" t="s">
        <v>138</v>
      </c>
      <c r="AU748" s="149" t="s">
        <v>90</v>
      </c>
      <c r="AV748" s="12" t="s">
        <v>88</v>
      </c>
      <c r="AW748" s="12" t="s">
        <v>36</v>
      </c>
      <c r="AX748" s="12" t="s">
        <v>80</v>
      </c>
      <c r="AY748" s="149" t="s">
        <v>127</v>
      </c>
    </row>
    <row r="749" spans="2:65" s="13" customFormat="1" ht="11.25">
      <c r="B749" s="154"/>
      <c r="D749" s="144" t="s">
        <v>138</v>
      </c>
      <c r="E749" s="155" t="s">
        <v>1</v>
      </c>
      <c r="F749" s="156" t="s">
        <v>88</v>
      </c>
      <c r="H749" s="157">
        <v>1</v>
      </c>
      <c r="I749" s="158"/>
      <c r="L749" s="154"/>
      <c r="M749" s="159"/>
      <c r="T749" s="160"/>
      <c r="AT749" s="155" t="s">
        <v>138</v>
      </c>
      <c r="AU749" s="155" t="s">
        <v>90</v>
      </c>
      <c r="AV749" s="13" t="s">
        <v>90</v>
      </c>
      <c r="AW749" s="13" t="s">
        <v>36</v>
      </c>
      <c r="AX749" s="13" t="s">
        <v>80</v>
      </c>
      <c r="AY749" s="155" t="s">
        <v>127</v>
      </c>
    </row>
    <row r="750" spans="2:65" s="14" customFormat="1" ht="11.25">
      <c r="B750" s="161"/>
      <c r="D750" s="144" t="s">
        <v>138</v>
      </c>
      <c r="E750" s="162" t="s">
        <v>1</v>
      </c>
      <c r="F750" s="163" t="s">
        <v>145</v>
      </c>
      <c r="H750" s="164">
        <v>1</v>
      </c>
      <c r="I750" s="165"/>
      <c r="L750" s="161"/>
      <c r="M750" s="166"/>
      <c r="T750" s="167"/>
      <c r="AT750" s="162" t="s">
        <v>138</v>
      </c>
      <c r="AU750" s="162" t="s">
        <v>90</v>
      </c>
      <c r="AV750" s="14" t="s">
        <v>134</v>
      </c>
      <c r="AW750" s="14" t="s">
        <v>36</v>
      </c>
      <c r="AX750" s="14" t="s">
        <v>88</v>
      </c>
      <c r="AY750" s="162" t="s">
        <v>127</v>
      </c>
    </row>
    <row r="751" spans="2:65" s="1" customFormat="1" ht="24.2" customHeight="1">
      <c r="B751" s="31"/>
      <c r="C751" s="168" t="s">
        <v>637</v>
      </c>
      <c r="D751" s="168" t="s">
        <v>310</v>
      </c>
      <c r="E751" s="169" t="s">
        <v>638</v>
      </c>
      <c r="F751" s="170" t="s">
        <v>639</v>
      </c>
      <c r="G751" s="171" t="s">
        <v>218</v>
      </c>
      <c r="H751" s="172">
        <v>1</v>
      </c>
      <c r="I751" s="173"/>
      <c r="J751" s="174">
        <f>ROUND(I751*H751,2)</f>
        <v>0</v>
      </c>
      <c r="K751" s="170" t="s">
        <v>1</v>
      </c>
      <c r="L751" s="175"/>
      <c r="M751" s="176" t="s">
        <v>1</v>
      </c>
      <c r="N751" s="177" t="s">
        <v>45</v>
      </c>
      <c r="P751" s="140">
        <f>O751*H751</f>
        <v>0</v>
      </c>
      <c r="Q751" s="140">
        <v>0.02</v>
      </c>
      <c r="R751" s="140">
        <f>Q751*H751</f>
        <v>0.02</v>
      </c>
      <c r="S751" s="140">
        <v>0</v>
      </c>
      <c r="T751" s="141">
        <f>S751*H751</f>
        <v>0</v>
      </c>
      <c r="AR751" s="142" t="s">
        <v>189</v>
      </c>
      <c r="AT751" s="142" t="s">
        <v>310</v>
      </c>
      <c r="AU751" s="142" t="s">
        <v>90</v>
      </c>
      <c r="AY751" s="16" t="s">
        <v>127</v>
      </c>
      <c r="BE751" s="143">
        <f>IF(N751="základní",J751,0)</f>
        <v>0</v>
      </c>
      <c r="BF751" s="143">
        <f>IF(N751="snížená",J751,0)</f>
        <v>0</v>
      </c>
      <c r="BG751" s="143">
        <f>IF(N751="zákl. přenesená",J751,0)</f>
        <v>0</v>
      </c>
      <c r="BH751" s="143">
        <f>IF(N751="sníž. přenesená",J751,0)</f>
        <v>0</v>
      </c>
      <c r="BI751" s="143">
        <f>IF(N751="nulová",J751,0)</f>
        <v>0</v>
      </c>
      <c r="BJ751" s="16" t="s">
        <v>88</v>
      </c>
      <c r="BK751" s="143">
        <f>ROUND(I751*H751,2)</f>
        <v>0</v>
      </c>
      <c r="BL751" s="16" t="s">
        <v>134</v>
      </c>
      <c r="BM751" s="142" t="s">
        <v>640</v>
      </c>
    </row>
    <row r="752" spans="2:65" s="1" customFormat="1" ht="11.25">
      <c r="B752" s="31"/>
      <c r="D752" s="144" t="s">
        <v>136</v>
      </c>
      <c r="F752" s="145" t="s">
        <v>639</v>
      </c>
      <c r="I752" s="146"/>
      <c r="L752" s="31"/>
      <c r="M752" s="147"/>
      <c r="T752" s="55"/>
      <c r="AT752" s="16" t="s">
        <v>136</v>
      </c>
      <c r="AU752" s="16" t="s">
        <v>90</v>
      </c>
    </row>
    <row r="753" spans="2:65" s="12" customFormat="1" ht="11.25">
      <c r="B753" s="148"/>
      <c r="D753" s="144" t="s">
        <v>138</v>
      </c>
      <c r="E753" s="149" t="s">
        <v>1</v>
      </c>
      <c r="F753" s="150" t="s">
        <v>506</v>
      </c>
      <c r="H753" s="149" t="s">
        <v>1</v>
      </c>
      <c r="I753" s="151"/>
      <c r="L753" s="148"/>
      <c r="M753" s="152"/>
      <c r="T753" s="153"/>
      <c r="AT753" s="149" t="s">
        <v>138</v>
      </c>
      <c r="AU753" s="149" t="s">
        <v>90</v>
      </c>
      <c r="AV753" s="12" t="s">
        <v>88</v>
      </c>
      <c r="AW753" s="12" t="s">
        <v>36</v>
      </c>
      <c r="AX753" s="12" t="s">
        <v>80</v>
      </c>
      <c r="AY753" s="149" t="s">
        <v>127</v>
      </c>
    </row>
    <row r="754" spans="2:65" s="12" customFormat="1" ht="11.25">
      <c r="B754" s="148"/>
      <c r="D754" s="144" t="s">
        <v>138</v>
      </c>
      <c r="E754" s="149" t="s">
        <v>1</v>
      </c>
      <c r="F754" s="150" t="s">
        <v>140</v>
      </c>
      <c r="H754" s="149" t="s">
        <v>1</v>
      </c>
      <c r="I754" s="151"/>
      <c r="L754" s="148"/>
      <c r="M754" s="152"/>
      <c r="T754" s="153"/>
      <c r="AT754" s="149" t="s">
        <v>138</v>
      </c>
      <c r="AU754" s="149" t="s">
        <v>90</v>
      </c>
      <c r="AV754" s="12" t="s">
        <v>88</v>
      </c>
      <c r="AW754" s="12" t="s">
        <v>36</v>
      </c>
      <c r="AX754" s="12" t="s">
        <v>80</v>
      </c>
      <c r="AY754" s="149" t="s">
        <v>127</v>
      </c>
    </row>
    <row r="755" spans="2:65" s="13" customFormat="1" ht="11.25">
      <c r="B755" s="154"/>
      <c r="D755" s="144" t="s">
        <v>138</v>
      </c>
      <c r="E755" s="155" t="s">
        <v>1</v>
      </c>
      <c r="F755" s="156" t="s">
        <v>88</v>
      </c>
      <c r="H755" s="157">
        <v>1</v>
      </c>
      <c r="I755" s="158"/>
      <c r="L755" s="154"/>
      <c r="M755" s="159"/>
      <c r="T755" s="160"/>
      <c r="AT755" s="155" t="s">
        <v>138</v>
      </c>
      <c r="AU755" s="155" t="s">
        <v>90</v>
      </c>
      <c r="AV755" s="13" t="s">
        <v>90</v>
      </c>
      <c r="AW755" s="13" t="s">
        <v>36</v>
      </c>
      <c r="AX755" s="13" t="s">
        <v>80</v>
      </c>
      <c r="AY755" s="155" t="s">
        <v>127</v>
      </c>
    </row>
    <row r="756" spans="2:65" s="14" customFormat="1" ht="11.25">
      <c r="B756" s="161"/>
      <c r="D756" s="144" t="s">
        <v>138</v>
      </c>
      <c r="E756" s="162" t="s">
        <v>1</v>
      </c>
      <c r="F756" s="163" t="s">
        <v>145</v>
      </c>
      <c r="H756" s="164">
        <v>1</v>
      </c>
      <c r="I756" s="165"/>
      <c r="L756" s="161"/>
      <c r="M756" s="166"/>
      <c r="T756" s="167"/>
      <c r="AT756" s="162" t="s">
        <v>138</v>
      </c>
      <c r="AU756" s="162" t="s">
        <v>90</v>
      </c>
      <c r="AV756" s="14" t="s">
        <v>134</v>
      </c>
      <c r="AW756" s="14" t="s">
        <v>36</v>
      </c>
      <c r="AX756" s="14" t="s">
        <v>88</v>
      </c>
      <c r="AY756" s="162" t="s">
        <v>127</v>
      </c>
    </row>
    <row r="757" spans="2:65" s="1" customFormat="1" ht="21.75" customHeight="1">
      <c r="B757" s="31"/>
      <c r="C757" s="131" t="s">
        <v>641</v>
      </c>
      <c r="D757" s="131" t="s">
        <v>129</v>
      </c>
      <c r="E757" s="132" t="s">
        <v>642</v>
      </c>
      <c r="F757" s="133" t="s">
        <v>643</v>
      </c>
      <c r="G757" s="134" t="s">
        <v>218</v>
      </c>
      <c r="H757" s="135">
        <v>1</v>
      </c>
      <c r="I757" s="136"/>
      <c r="J757" s="137">
        <f>ROUND(I757*H757,2)</f>
        <v>0</v>
      </c>
      <c r="K757" s="133" t="s">
        <v>133</v>
      </c>
      <c r="L757" s="31"/>
      <c r="M757" s="138" t="s">
        <v>1</v>
      </c>
      <c r="N757" s="139" t="s">
        <v>45</v>
      </c>
      <c r="P757" s="140">
        <f>O757*H757</f>
        <v>0</v>
      </c>
      <c r="Q757" s="140">
        <v>1.6199999999999999E-3</v>
      </c>
      <c r="R757" s="140">
        <f>Q757*H757</f>
        <v>1.6199999999999999E-3</v>
      </c>
      <c r="S757" s="140">
        <v>0</v>
      </c>
      <c r="T757" s="141">
        <f>S757*H757</f>
        <v>0</v>
      </c>
      <c r="AR757" s="142" t="s">
        <v>134</v>
      </c>
      <c r="AT757" s="142" t="s">
        <v>129</v>
      </c>
      <c r="AU757" s="142" t="s">
        <v>90</v>
      </c>
      <c r="AY757" s="16" t="s">
        <v>127</v>
      </c>
      <c r="BE757" s="143">
        <f>IF(N757="základní",J757,0)</f>
        <v>0</v>
      </c>
      <c r="BF757" s="143">
        <f>IF(N757="snížená",J757,0)</f>
        <v>0</v>
      </c>
      <c r="BG757" s="143">
        <f>IF(N757="zákl. přenesená",J757,0)</f>
        <v>0</v>
      </c>
      <c r="BH757" s="143">
        <f>IF(N757="sníž. přenesená",J757,0)</f>
        <v>0</v>
      </c>
      <c r="BI757" s="143">
        <f>IF(N757="nulová",J757,0)</f>
        <v>0</v>
      </c>
      <c r="BJ757" s="16" t="s">
        <v>88</v>
      </c>
      <c r="BK757" s="143">
        <f>ROUND(I757*H757,2)</f>
        <v>0</v>
      </c>
      <c r="BL757" s="16" t="s">
        <v>134</v>
      </c>
      <c r="BM757" s="142" t="s">
        <v>644</v>
      </c>
    </row>
    <row r="758" spans="2:65" s="1" customFormat="1" ht="29.25">
      <c r="B758" s="31"/>
      <c r="D758" s="144" t="s">
        <v>136</v>
      </c>
      <c r="F758" s="145" t="s">
        <v>645</v>
      </c>
      <c r="I758" s="146"/>
      <c r="L758" s="31"/>
      <c r="M758" s="147"/>
      <c r="T758" s="55"/>
      <c r="AT758" s="16" t="s">
        <v>136</v>
      </c>
      <c r="AU758" s="16" t="s">
        <v>90</v>
      </c>
    </row>
    <row r="759" spans="2:65" s="12" customFormat="1" ht="11.25">
      <c r="B759" s="148"/>
      <c r="D759" s="144" t="s">
        <v>138</v>
      </c>
      <c r="E759" s="149" t="s">
        <v>1</v>
      </c>
      <c r="F759" s="150" t="s">
        <v>506</v>
      </c>
      <c r="H759" s="149" t="s">
        <v>1</v>
      </c>
      <c r="I759" s="151"/>
      <c r="L759" s="148"/>
      <c r="M759" s="152"/>
      <c r="T759" s="153"/>
      <c r="AT759" s="149" t="s">
        <v>138</v>
      </c>
      <c r="AU759" s="149" t="s">
        <v>90</v>
      </c>
      <c r="AV759" s="12" t="s">
        <v>88</v>
      </c>
      <c r="AW759" s="12" t="s">
        <v>36</v>
      </c>
      <c r="AX759" s="12" t="s">
        <v>80</v>
      </c>
      <c r="AY759" s="149" t="s">
        <v>127</v>
      </c>
    </row>
    <row r="760" spans="2:65" s="12" customFormat="1" ht="11.25">
      <c r="B760" s="148"/>
      <c r="D760" s="144" t="s">
        <v>138</v>
      </c>
      <c r="E760" s="149" t="s">
        <v>1</v>
      </c>
      <c r="F760" s="150" t="s">
        <v>140</v>
      </c>
      <c r="H760" s="149" t="s">
        <v>1</v>
      </c>
      <c r="I760" s="151"/>
      <c r="L760" s="148"/>
      <c r="M760" s="152"/>
      <c r="T760" s="153"/>
      <c r="AT760" s="149" t="s">
        <v>138</v>
      </c>
      <c r="AU760" s="149" t="s">
        <v>90</v>
      </c>
      <c r="AV760" s="12" t="s">
        <v>88</v>
      </c>
      <c r="AW760" s="12" t="s">
        <v>36</v>
      </c>
      <c r="AX760" s="12" t="s">
        <v>80</v>
      </c>
      <c r="AY760" s="149" t="s">
        <v>127</v>
      </c>
    </row>
    <row r="761" spans="2:65" s="13" customFormat="1" ht="11.25">
      <c r="B761" s="154"/>
      <c r="D761" s="144" t="s">
        <v>138</v>
      </c>
      <c r="E761" s="155" t="s">
        <v>1</v>
      </c>
      <c r="F761" s="156" t="s">
        <v>88</v>
      </c>
      <c r="H761" s="157">
        <v>1</v>
      </c>
      <c r="I761" s="158"/>
      <c r="L761" s="154"/>
      <c r="M761" s="159"/>
      <c r="T761" s="160"/>
      <c r="AT761" s="155" t="s">
        <v>138</v>
      </c>
      <c r="AU761" s="155" t="s">
        <v>90</v>
      </c>
      <c r="AV761" s="13" t="s">
        <v>90</v>
      </c>
      <c r="AW761" s="13" t="s">
        <v>36</v>
      </c>
      <c r="AX761" s="13" t="s">
        <v>80</v>
      </c>
      <c r="AY761" s="155" t="s">
        <v>127</v>
      </c>
    </row>
    <row r="762" spans="2:65" s="14" customFormat="1" ht="11.25">
      <c r="B762" s="161"/>
      <c r="D762" s="144" t="s">
        <v>138</v>
      </c>
      <c r="E762" s="162" t="s">
        <v>1</v>
      </c>
      <c r="F762" s="163" t="s">
        <v>145</v>
      </c>
      <c r="H762" s="164">
        <v>1</v>
      </c>
      <c r="I762" s="165"/>
      <c r="L762" s="161"/>
      <c r="M762" s="166"/>
      <c r="T762" s="167"/>
      <c r="AT762" s="162" t="s">
        <v>138</v>
      </c>
      <c r="AU762" s="162" t="s">
        <v>90</v>
      </c>
      <c r="AV762" s="14" t="s">
        <v>134</v>
      </c>
      <c r="AW762" s="14" t="s">
        <v>36</v>
      </c>
      <c r="AX762" s="14" t="s">
        <v>88</v>
      </c>
      <c r="AY762" s="162" t="s">
        <v>127</v>
      </c>
    </row>
    <row r="763" spans="2:65" s="1" customFormat="1" ht="24.2" customHeight="1">
      <c r="B763" s="31"/>
      <c r="C763" s="168" t="s">
        <v>646</v>
      </c>
      <c r="D763" s="168" t="s">
        <v>310</v>
      </c>
      <c r="E763" s="169" t="s">
        <v>647</v>
      </c>
      <c r="F763" s="170" t="s">
        <v>648</v>
      </c>
      <c r="G763" s="171" t="s">
        <v>218</v>
      </c>
      <c r="H763" s="172">
        <v>1</v>
      </c>
      <c r="I763" s="173"/>
      <c r="J763" s="174">
        <f>ROUND(I763*H763,2)</f>
        <v>0</v>
      </c>
      <c r="K763" s="170" t="s">
        <v>1</v>
      </c>
      <c r="L763" s="175"/>
      <c r="M763" s="176" t="s">
        <v>1</v>
      </c>
      <c r="N763" s="177" t="s">
        <v>45</v>
      </c>
      <c r="P763" s="140">
        <f>O763*H763</f>
        <v>0</v>
      </c>
      <c r="Q763" s="140">
        <v>1.6199999999999999E-2</v>
      </c>
      <c r="R763" s="140">
        <f>Q763*H763</f>
        <v>1.6199999999999999E-2</v>
      </c>
      <c r="S763" s="140">
        <v>0</v>
      </c>
      <c r="T763" s="141">
        <f>S763*H763</f>
        <v>0</v>
      </c>
      <c r="AR763" s="142" t="s">
        <v>189</v>
      </c>
      <c r="AT763" s="142" t="s">
        <v>310</v>
      </c>
      <c r="AU763" s="142" t="s">
        <v>90</v>
      </c>
      <c r="AY763" s="16" t="s">
        <v>127</v>
      </c>
      <c r="BE763" s="143">
        <f>IF(N763="základní",J763,0)</f>
        <v>0</v>
      </c>
      <c r="BF763" s="143">
        <f>IF(N763="snížená",J763,0)</f>
        <v>0</v>
      </c>
      <c r="BG763" s="143">
        <f>IF(N763="zákl. přenesená",J763,0)</f>
        <v>0</v>
      </c>
      <c r="BH763" s="143">
        <f>IF(N763="sníž. přenesená",J763,0)</f>
        <v>0</v>
      </c>
      <c r="BI763" s="143">
        <f>IF(N763="nulová",J763,0)</f>
        <v>0</v>
      </c>
      <c r="BJ763" s="16" t="s">
        <v>88</v>
      </c>
      <c r="BK763" s="143">
        <f>ROUND(I763*H763,2)</f>
        <v>0</v>
      </c>
      <c r="BL763" s="16" t="s">
        <v>134</v>
      </c>
      <c r="BM763" s="142" t="s">
        <v>649</v>
      </c>
    </row>
    <row r="764" spans="2:65" s="1" customFormat="1" ht="11.25">
      <c r="B764" s="31"/>
      <c r="D764" s="144" t="s">
        <v>136</v>
      </c>
      <c r="F764" s="145" t="s">
        <v>648</v>
      </c>
      <c r="I764" s="146"/>
      <c r="L764" s="31"/>
      <c r="M764" s="147"/>
      <c r="T764" s="55"/>
      <c r="AT764" s="16" t="s">
        <v>136</v>
      </c>
      <c r="AU764" s="16" t="s">
        <v>90</v>
      </c>
    </row>
    <row r="765" spans="2:65" s="12" customFormat="1" ht="11.25">
      <c r="B765" s="148"/>
      <c r="D765" s="144" t="s">
        <v>138</v>
      </c>
      <c r="E765" s="149" t="s">
        <v>1</v>
      </c>
      <c r="F765" s="150" t="s">
        <v>506</v>
      </c>
      <c r="H765" s="149" t="s">
        <v>1</v>
      </c>
      <c r="I765" s="151"/>
      <c r="L765" s="148"/>
      <c r="M765" s="152"/>
      <c r="T765" s="153"/>
      <c r="AT765" s="149" t="s">
        <v>138</v>
      </c>
      <c r="AU765" s="149" t="s">
        <v>90</v>
      </c>
      <c r="AV765" s="12" t="s">
        <v>88</v>
      </c>
      <c r="AW765" s="12" t="s">
        <v>36</v>
      </c>
      <c r="AX765" s="12" t="s">
        <v>80</v>
      </c>
      <c r="AY765" s="149" t="s">
        <v>127</v>
      </c>
    </row>
    <row r="766" spans="2:65" s="12" customFormat="1" ht="11.25">
      <c r="B766" s="148"/>
      <c r="D766" s="144" t="s">
        <v>138</v>
      </c>
      <c r="E766" s="149" t="s">
        <v>1</v>
      </c>
      <c r="F766" s="150" t="s">
        <v>140</v>
      </c>
      <c r="H766" s="149" t="s">
        <v>1</v>
      </c>
      <c r="I766" s="151"/>
      <c r="L766" s="148"/>
      <c r="M766" s="152"/>
      <c r="T766" s="153"/>
      <c r="AT766" s="149" t="s">
        <v>138</v>
      </c>
      <c r="AU766" s="149" t="s">
        <v>90</v>
      </c>
      <c r="AV766" s="12" t="s">
        <v>88</v>
      </c>
      <c r="AW766" s="12" t="s">
        <v>36</v>
      </c>
      <c r="AX766" s="12" t="s">
        <v>80</v>
      </c>
      <c r="AY766" s="149" t="s">
        <v>127</v>
      </c>
    </row>
    <row r="767" spans="2:65" s="13" customFormat="1" ht="11.25">
      <c r="B767" s="154"/>
      <c r="D767" s="144" t="s">
        <v>138</v>
      </c>
      <c r="E767" s="155" t="s">
        <v>1</v>
      </c>
      <c r="F767" s="156" t="s">
        <v>88</v>
      </c>
      <c r="H767" s="157">
        <v>1</v>
      </c>
      <c r="I767" s="158"/>
      <c r="L767" s="154"/>
      <c r="M767" s="159"/>
      <c r="T767" s="160"/>
      <c r="AT767" s="155" t="s">
        <v>138</v>
      </c>
      <c r="AU767" s="155" t="s">
        <v>90</v>
      </c>
      <c r="AV767" s="13" t="s">
        <v>90</v>
      </c>
      <c r="AW767" s="13" t="s">
        <v>36</v>
      </c>
      <c r="AX767" s="13" t="s">
        <v>80</v>
      </c>
      <c r="AY767" s="155" t="s">
        <v>127</v>
      </c>
    </row>
    <row r="768" spans="2:65" s="14" customFormat="1" ht="11.25">
      <c r="B768" s="161"/>
      <c r="D768" s="144" t="s">
        <v>138</v>
      </c>
      <c r="E768" s="162" t="s">
        <v>1</v>
      </c>
      <c r="F768" s="163" t="s">
        <v>145</v>
      </c>
      <c r="H768" s="164">
        <v>1</v>
      </c>
      <c r="I768" s="165"/>
      <c r="L768" s="161"/>
      <c r="M768" s="166"/>
      <c r="T768" s="167"/>
      <c r="AT768" s="162" t="s">
        <v>138</v>
      </c>
      <c r="AU768" s="162" t="s">
        <v>90</v>
      </c>
      <c r="AV768" s="14" t="s">
        <v>134</v>
      </c>
      <c r="AW768" s="14" t="s">
        <v>36</v>
      </c>
      <c r="AX768" s="14" t="s">
        <v>88</v>
      </c>
      <c r="AY768" s="162" t="s">
        <v>127</v>
      </c>
    </row>
    <row r="769" spans="2:65" s="1" customFormat="1" ht="24.2" customHeight="1">
      <c r="B769" s="31"/>
      <c r="C769" s="168" t="s">
        <v>650</v>
      </c>
      <c r="D769" s="168" t="s">
        <v>310</v>
      </c>
      <c r="E769" s="169" t="s">
        <v>651</v>
      </c>
      <c r="F769" s="170" t="s">
        <v>652</v>
      </c>
      <c r="G769" s="171" t="s">
        <v>218</v>
      </c>
      <c r="H769" s="172">
        <v>1</v>
      </c>
      <c r="I769" s="173"/>
      <c r="J769" s="174">
        <f>ROUND(I769*H769,2)</f>
        <v>0</v>
      </c>
      <c r="K769" s="170" t="s">
        <v>1</v>
      </c>
      <c r="L769" s="175"/>
      <c r="M769" s="176" t="s">
        <v>1</v>
      </c>
      <c r="N769" s="177" t="s">
        <v>45</v>
      </c>
      <c r="P769" s="140">
        <f>O769*H769</f>
        <v>0</v>
      </c>
      <c r="Q769" s="140">
        <v>7.3000000000000001E-3</v>
      </c>
      <c r="R769" s="140">
        <f>Q769*H769</f>
        <v>7.3000000000000001E-3</v>
      </c>
      <c r="S769" s="140">
        <v>0</v>
      </c>
      <c r="T769" s="141">
        <f>S769*H769</f>
        <v>0</v>
      </c>
      <c r="AR769" s="142" t="s">
        <v>189</v>
      </c>
      <c r="AT769" s="142" t="s">
        <v>310</v>
      </c>
      <c r="AU769" s="142" t="s">
        <v>90</v>
      </c>
      <c r="AY769" s="16" t="s">
        <v>127</v>
      </c>
      <c r="BE769" s="143">
        <f>IF(N769="základní",J769,0)</f>
        <v>0</v>
      </c>
      <c r="BF769" s="143">
        <f>IF(N769="snížená",J769,0)</f>
        <v>0</v>
      </c>
      <c r="BG769" s="143">
        <f>IF(N769="zákl. přenesená",J769,0)</f>
        <v>0</v>
      </c>
      <c r="BH769" s="143">
        <f>IF(N769="sníž. přenesená",J769,0)</f>
        <v>0</v>
      </c>
      <c r="BI769" s="143">
        <f>IF(N769="nulová",J769,0)</f>
        <v>0</v>
      </c>
      <c r="BJ769" s="16" t="s">
        <v>88</v>
      </c>
      <c r="BK769" s="143">
        <f>ROUND(I769*H769,2)</f>
        <v>0</v>
      </c>
      <c r="BL769" s="16" t="s">
        <v>134</v>
      </c>
      <c r="BM769" s="142" t="s">
        <v>653</v>
      </c>
    </row>
    <row r="770" spans="2:65" s="1" customFormat="1" ht="11.25">
      <c r="B770" s="31"/>
      <c r="D770" s="144" t="s">
        <v>136</v>
      </c>
      <c r="F770" s="145" t="s">
        <v>652</v>
      </c>
      <c r="I770" s="146"/>
      <c r="L770" s="31"/>
      <c r="M770" s="147"/>
      <c r="T770" s="55"/>
      <c r="AT770" s="16" t="s">
        <v>136</v>
      </c>
      <c r="AU770" s="16" t="s">
        <v>90</v>
      </c>
    </row>
    <row r="771" spans="2:65" s="12" customFormat="1" ht="11.25">
      <c r="B771" s="148"/>
      <c r="D771" s="144" t="s">
        <v>138</v>
      </c>
      <c r="E771" s="149" t="s">
        <v>1</v>
      </c>
      <c r="F771" s="150" t="s">
        <v>506</v>
      </c>
      <c r="H771" s="149" t="s">
        <v>1</v>
      </c>
      <c r="I771" s="151"/>
      <c r="L771" s="148"/>
      <c r="M771" s="152"/>
      <c r="T771" s="153"/>
      <c r="AT771" s="149" t="s">
        <v>138</v>
      </c>
      <c r="AU771" s="149" t="s">
        <v>90</v>
      </c>
      <c r="AV771" s="12" t="s">
        <v>88</v>
      </c>
      <c r="AW771" s="12" t="s">
        <v>36</v>
      </c>
      <c r="AX771" s="12" t="s">
        <v>80</v>
      </c>
      <c r="AY771" s="149" t="s">
        <v>127</v>
      </c>
    </row>
    <row r="772" spans="2:65" s="12" customFormat="1" ht="11.25">
      <c r="B772" s="148"/>
      <c r="D772" s="144" t="s">
        <v>138</v>
      </c>
      <c r="E772" s="149" t="s">
        <v>1</v>
      </c>
      <c r="F772" s="150" t="s">
        <v>140</v>
      </c>
      <c r="H772" s="149" t="s">
        <v>1</v>
      </c>
      <c r="I772" s="151"/>
      <c r="L772" s="148"/>
      <c r="M772" s="152"/>
      <c r="T772" s="153"/>
      <c r="AT772" s="149" t="s">
        <v>138</v>
      </c>
      <c r="AU772" s="149" t="s">
        <v>90</v>
      </c>
      <c r="AV772" s="12" t="s">
        <v>88</v>
      </c>
      <c r="AW772" s="12" t="s">
        <v>36</v>
      </c>
      <c r="AX772" s="12" t="s">
        <v>80</v>
      </c>
      <c r="AY772" s="149" t="s">
        <v>127</v>
      </c>
    </row>
    <row r="773" spans="2:65" s="13" customFormat="1" ht="11.25">
      <c r="B773" s="154"/>
      <c r="D773" s="144" t="s">
        <v>138</v>
      </c>
      <c r="E773" s="155" t="s">
        <v>1</v>
      </c>
      <c r="F773" s="156" t="s">
        <v>88</v>
      </c>
      <c r="H773" s="157">
        <v>1</v>
      </c>
      <c r="I773" s="158"/>
      <c r="L773" s="154"/>
      <c r="M773" s="159"/>
      <c r="T773" s="160"/>
      <c r="AT773" s="155" t="s">
        <v>138</v>
      </c>
      <c r="AU773" s="155" t="s">
        <v>90</v>
      </c>
      <c r="AV773" s="13" t="s">
        <v>90</v>
      </c>
      <c r="AW773" s="13" t="s">
        <v>36</v>
      </c>
      <c r="AX773" s="13" t="s">
        <v>80</v>
      </c>
      <c r="AY773" s="155" t="s">
        <v>127</v>
      </c>
    </row>
    <row r="774" spans="2:65" s="14" customFormat="1" ht="11.25">
      <c r="B774" s="161"/>
      <c r="D774" s="144" t="s">
        <v>138</v>
      </c>
      <c r="E774" s="162" t="s">
        <v>1</v>
      </c>
      <c r="F774" s="163" t="s">
        <v>145</v>
      </c>
      <c r="H774" s="164">
        <v>1</v>
      </c>
      <c r="I774" s="165"/>
      <c r="L774" s="161"/>
      <c r="M774" s="166"/>
      <c r="T774" s="167"/>
      <c r="AT774" s="162" t="s">
        <v>138</v>
      </c>
      <c r="AU774" s="162" t="s">
        <v>90</v>
      </c>
      <c r="AV774" s="14" t="s">
        <v>134</v>
      </c>
      <c r="AW774" s="14" t="s">
        <v>36</v>
      </c>
      <c r="AX774" s="14" t="s">
        <v>88</v>
      </c>
      <c r="AY774" s="162" t="s">
        <v>127</v>
      </c>
    </row>
    <row r="775" spans="2:65" s="1" customFormat="1" ht="16.5" customHeight="1">
      <c r="B775" s="31"/>
      <c r="C775" s="131" t="s">
        <v>654</v>
      </c>
      <c r="D775" s="131" t="s">
        <v>129</v>
      </c>
      <c r="E775" s="132" t="s">
        <v>655</v>
      </c>
      <c r="F775" s="133" t="s">
        <v>656</v>
      </c>
      <c r="G775" s="134" t="s">
        <v>218</v>
      </c>
      <c r="H775" s="135">
        <v>1</v>
      </c>
      <c r="I775" s="136"/>
      <c r="J775" s="137">
        <f>ROUND(I775*H775,2)</f>
        <v>0</v>
      </c>
      <c r="K775" s="133" t="s">
        <v>133</v>
      </c>
      <c r="L775" s="31"/>
      <c r="M775" s="138" t="s">
        <v>1</v>
      </c>
      <c r="N775" s="139" t="s">
        <v>45</v>
      </c>
      <c r="P775" s="140">
        <f>O775*H775</f>
        <v>0</v>
      </c>
      <c r="Q775" s="140">
        <v>1.3600000000000001E-3</v>
      </c>
      <c r="R775" s="140">
        <f>Q775*H775</f>
        <v>1.3600000000000001E-3</v>
      </c>
      <c r="S775" s="140">
        <v>0</v>
      </c>
      <c r="T775" s="141">
        <f>S775*H775</f>
        <v>0</v>
      </c>
      <c r="AR775" s="142" t="s">
        <v>134</v>
      </c>
      <c r="AT775" s="142" t="s">
        <v>129</v>
      </c>
      <c r="AU775" s="142" t="s">
        <v>90</v>
      </c>
      <c r="AY775" s="16" t="s">
        <v>127</v>
      </c>
      <c r="BE775" s="143">
        <f>IF(N775="základní",J775,0)</f>
        <v>0</v>
      </c>
      <c r="BF775" s="143">
        <f>IF(N775="snížená",J775,0)</f>
        <v>0</v>
      </c>
      <c r="BG775" s="143">
        <f>IF(N775="zákl. přenesená",J775,0)</f>
        <v>0</v>
      </c>
      <c r="BH775" s="143">
        <f>IF(N775="sníž. přenesená",J775,0)</f>
        <v>0</v>
      </c>
      <c r="BI775" s="143">
        <f>IF(N775="nulová",J775,0)</f>
        <v>0</v>
      </c>
      <c r="BJ775" s="16" t="s">
        <v>88</v>
      </c>
      <c r="BK775" s="143">
        <f>ROUND(I775*H775,2)</f>
        <v>0</v>
      </c>
      <c r="BL775" s="16" t="s">
        <v>134</v>
      </c>
      <c r="BM775" s="142" t="s">
        <v>657</v>
      </c>
    </row>
    <row r="776" spans="2:65" s="1" customFormat="1" ht="19.5">
      <c r="B776" s="31"/>
      <c r="D776" s="144" t="s">
        <v>136</v>
      </c>
      <c r="F776" s="145" t="s">
        <v>658</v>
      </c>
      <c r="I776" s="146"/>
      <c r="L776" s="31"/>
      <c r="M776" s="147"/>
      <c r="T776" s="55"/>
      <c r="AT776" s="16" t="s">
        <v>136</v>
      </c>
      <c r="AU776" s="16" t="s">
        <v>90</v>
      </c>
    </row>
    <row r="777" spans="2:65" s="12" customFormat="1" ht="11.25">
      <c r="B777" s="148"/>
      <c r="D777" s="144" t="s">
        <v>138</v>
      </c>
      <c r="E777" s="149" t="s">
        <v>1</v>
      </c>
      <c r="F777" s="150" t="s">
        <v>506</v>
      </c>
      <c r="H777" s="149" t="s">
        <v>1</v>
      </c>
      <c r="I777" s="151"/>
      <c r="L777" s="148"/>
      <c r="M777" s="152"/>
      <c r="T777" s="153"/>
      <c r="AT777" s="149" t="s">
        <v>138</v>
      </c>
      <c r="AU777" s="149" t="s">
        <v>90</v>
      </c>
      <c r="AV777" s="12" t="s">
        <v>88</v>
      </c>
      <c r="AW777" s="12" t="s">
        <v>36</v>
      </c>
      <c r="AX777" s="12" t="s">
        <v>80</v>
      </c>
      <c r="AY777" s="149" t="s">
        <v>127</v>
      </c>
    </row>
    <row r="778" spans="2:65" s="12" customFormat="1" ht="11.25">
      <c r="B778" s="148"/>
      <c r="D778" s="144" t="s">
        <v>138</v>
      </c>
      <c r="E778" s="149" t="s">
        <v>1</v>
      </c>
      <c r="F778" s="150" t="s">
        <v>140</v>
      </c>
      <c r="H778" s="149" t="s">
        <v>1</v>
      </c>
      <c r="I778" s="151"/>
      <c r="L778" s="148"/>
      <c r="M778" s="152"/>
      <c r="T778" s="153"/>
      <c r="AT778" s="149" t="s">
        <v>138</v>
      </c>
      <c r="AU778" s="149" t="s">
        <v>90</v>
      </c>
      <c r="AV778" s="12" t="s">
        <v>88</v>
      </c>
      <c r="AW778" s="12" t="s">
        <v>36</v>
      </c>
      <c r="AX778" s="12" t="s">
        <v>80</v>
      </c>
      <c r="AY778" s="149" t="s">
        <v>127</v>
      </c>
    </row>
    <row r="779" spans="2:65" s="13" customFormat="1" ht="11.25">
      <c r="B779" s="154"/>
      <c r="D779" s="144" t="s">
        <v>138</v>
      </c>
      <c r="E779" s="155" t="s">
        <v>1</v>
      </c>
      <c r="F779" s="156" t="s">
        <v>88</v>
      </c>
      <c r="H779" s="157">
        <v>1</v>
      </c>
      <c r="I779" s="158"/>
      <c r="L779" s="154"/>
      <c r="M779" s="159"/>
      <c r="T779" s="160"/>
      <c r="AT779" s="155" t="s">
        <v>138</v>
      </c>
      <c r="AU779" s="155" t="s">
        <v>90</v>
      </c>
      <c r="AV779" s="13" t="s">
        <v>90</v>
      </c>
      <c r="AW779" s="13" t="s">
        <v>36</v>
      </c>
      <c r="AX779" s="13" t="s">
        <v>80</v>
      </c>
      <c r="AY779" s="155" t="s">
        <v>127</v>
      </c>
    </row>
    <row r="780" spans="2:65" s="14" customFormat="1" ht="11.25">
      <c r="B780" s="161"/>
      <c r="D780" s="144" t="s">
        <v>138</v>
      </c>
      <c r="E780" s="162" t="s">
        <v>1</v>
      </c>
      <c r="F780" s="163" t="s">
        <v>145</v>
      </c>
      <c r="H780" s="164">
        <v>1</v>
      </c>
      <c r="I780" s="165"/>
      <c r="L780" s="161"/>
      <c r="M780" s="166"/>
      <c r="T780" s="167"/>
      <c r="AT780" s="162" t="s">
        <v>138</v>
      </c>
      <c r="AU780" s="162" t="s">
        <v>90</v>
      </c>
      <c r="AV780" s="14" t="s">
        <v>134</v>
      </c>
      <c r="AW780" s="14" t="s">
        <v>36</v>
      </c>
      <c r="AX780" s="14" t="s">
        <v>88</v>
      </c>
      <c r="AY780" s="162" t="s">
        <v>127</v>
      </c>
    </row>
    <row r="781" spans="2:65" s="1" customFormat="1" ht="24.2" customHeight="1">
      <c r="B781" s="31"/>
      <c r="C781" s="168" t="s">
        <v>659</v>
      </c>
      <c r="D781" s="168" t="s">
        <v>310</v>
      </c>
      <c r="E781" s="169" t="s">
        <v>660</v>
      </c>
      <c r="F781" s="170" t="s">
        <v>661</v>
      </c>
      <c r="G781" s="171" t="s">
        <v>218</v>
      </c>
      <c r="H781" s="172">
        <v>1</v>
      </c>
      <c r="I781" s="173"/>
      <c r="J781" s="174">
        <f>ROUND(I781*H781,2)</f>
        <v>0</v>
      </c>
      <c r="K781" s="170" t="s">
        <v>1</v>
      </c>
      <c r="L781" s="175"/>
      <c r="M781" s="176" t="s">
        <v>1</v>
      </c>
      <c r="N781" s="177" t="s">
        <v>45</v>
      </c>
      <c r="P781" s="140">
        <f>O781*H781</f>
        <v>0</v>
      </c>
      <c r="Q781" s="140">
        <v>4.8000000000000001E-2</v>
      </c>
      <c r="R781" s="140">
        <f>Q781*H781</f>
        <v>4.8000000000000001E-2</v>
      </c>
      <c r="S781" s="140">
        <v>0</v>
      </c>
      <c r="T781" s="141">
        <f>S781*H781</f>
        <v>0</v>
      </c>
      <c r="AR781" s="142" t="s">
        <v>189</v>
      </c>
      <c r="AT781" s="142" t="s">
        <v>310</v>
      </c>
      <c r="AU781" s="142" t="s">
        <v>90</v>
      </c>
      <c r="AY781" s="16" t="s">
        <v>127</v>
      </c>
      <c r="BE781" s="143">
        <f>IF(N781="základní",J781,0)</f>
        <v>0</v>
      </c>
      <c r="BF781" s="143">
        <f>IF(N781="snížená",J781,0)</f>
        <v>0</v>
      </c>
      <c r="BG781" s="143">
        <f>IF(N781="zákl. přenesená",J781,0)</f>
        <v>0</v>
      </c>
      <c r="BH781" s="143">
        <f>IF(N781="sníž. přenesená",J781,0)</f>
        <v>0</v>
      </c>
      <c r="BI781" s="143">
        <f>IF(N781="nulová",J781,0)</f>
        <v>0</v>
      </c>
      <c r="BJ781" s="16" t="s">
        <v>88</v>
      </c>
      <c r="BK781" s="143">
        <f>ROUND(I781*H781,2)</f>
        <v>0</v>
      </c>
      <c r="BL781" s="16" t="s">
        <v>134</v>
      </c>
      <c r="BM781" s="142" t="s">
        <v>662</v>
      </c>
    </row>
    <row r="782" spans="2:65" s="1" customFormat="1" ht="11.25">
      <c r="B782" s="31"/>
      <c r="D782" s="144" t="s">
        <v>136</v>
      </c>
      <c r="F782" s="145" t="s">
        <v>661</v>
      </c>
      <c r="I782" s="146"/>
      <c r="L782" s="31"/>
      <c r="M782" s="147"/>
      <c r="T782" s="55"/>
      <c r="AT782" s="16" t="s">
        <v>136</v>
      </c>
      <c r="AU782" s="16" t="s">
        <v>90</v>
      </c>
    </row>
    <row r="783" spans="2:65" s="12" customFormat="1" ht="11.25">
      <c r="B783" s="148"/>
      <c r="D783" s="144" t="s">
        <v>138</v>
      </c>
      <c r="E783" s="149" t="s">
        <v>1</v>
      </c>
      <c r="F783" s="150" t="s">
        <v>506</v>
      </c>
      <c r="H783" s="149" t="s">
        <v>1</v>
      </c>
      <c r="I783" s="151"/>
      <c r="L783" s="148"/>
      <c r="M783" s="152"/>
      <c r="T783" s="153"/>
      <c r="AT783" s="149" t="s">
        <v>138</v>
      </c>
      <c r="AU783" s="149" t="s">
        <v>90</v>
      </c>
      <c r="AV783" s="12" t="s">
        <v>88</v>
      </c>
      <c r="AW783" s="12" t="s">
        <v>36</v>
      </c>
      <c r="AX783" s="12" t="s">
        <v>80</v>
      </c>
      <c r="AY783" s="149" t="s">
        <v>127</v>
      </c>
    </row>
    <row r="784" spans="2:65" s="12" customFormat="1" ht="11.25">
      <c r="B784" s="148"/>
      <c r="D784" s="144" t="s">
        <v>138</v>
      </c>
      <c r="E784" s="149" t="s">
        <v>1</v>
      </c>
      <c r="F784" s="150" t="s">
        <v>140</v>
      </c>
      <c r="H784" s="149" t="s">
        <v>1</v>
      </c>
      <c r="I784" s="151"/>
      <c r="L784" s="148"/>
      <c r="M784" s="152"/>
      <c r="T784" s="153"/>
      <c r="AT784" s="149" t="s">
        <v>138</v>
      </c>
      <c r="AU784" s="149" t="s">
        <v>90</v>
      </c>
      <c r="AV784" s="12" t="s">
        <v>88</v>
      </c>
      <c r="AW784" s="12" t="s">
        <v>36</v>
      </c>
      <c r="AX784" s="12" t="s">
        <v>80</v>
      </c>
      <c r="AY784" s="149" t="s">
        <v>127</v>
      </c>
    </row>
    <row r="785" spans="2:65" s="13" customFormat="1" ht="11.25">
      <c r="B785" s="154"/>
      <c r="D785" s="144" t="s">
        <v>138</v>
      </c>
      <c r="E785" s="155" t="s">
        <v>1</v>
      </c>
      <c r="F785" s="156" t="s">
        <v>88</v>
      </c>
      <c r="H785" s="157">
        <v>1</v>
      </c>
      <c r="I785" s="158"/>
      <c r="L785" s="154"/>
      <c r="M785" s="159"/>
      <c r="T785" s="160"/>
      <c r="AT785" s="155" t="s">
        <v>138</v>
      </c>
      <c r="AU785" s="155" t="s">
        <v>90</v>
      </c>
      <c r="AV785" s="13" t="s">
        <v>90</v>
      </c>
      <c r="AW785" s="13" t="s">
        <v>36</v>
      </c>
      <c r="AX785" s="13" t="s">
        <v>80</v>
      </c>
      <c r="AY785" s="155" t="s">
        <v>127</v>
      </c>
    </row>
    <row r="786" spans="2:65" s="14" customFormat="1" ht="11.25">
      <c r="B786" s="161"/>
      <c r="D786" s="144" t="s">
        <v>138</v>
      </c>
      <c r="E786" s="162" t="s">
        <v>1</v>
      </c>
      <c r="F786" s="163" t="s">
        <v>145</v>
      </c>
      <c r="H786" s="164">
        <v>1</v>
      </c>
      <c r="I786" s="165"/>
      <c r="L786" s="161"/>
      <c r="M786" s="166"/>
      <c r="T786" s="167"/>
      <c r="AT786" s="162" t="s">
        <v>138</v>
      </c>
      <c r="AU786" s="162" t="s">
        <v>90</v>
      </c>
      <c r="AV786" s="14" t="s">
        <v>134</v>
      </c>
      <c r="AW786" s="14" t="s">
        <v>36</v>
      </c>
      <c r="AX786" s="14" t="s">
        <v>88</v>
      </c>
      <c r="AY786" s="162" t="s">
        <v>127</v>
      </c>
    </row>
    <row r="787" spans="2:65" s="1" customFormat="1" ht="24.2" customHeight="1">
      <c r="B787" s="31"/>
      <c r="C787" s="168" t="s">
        <v>663</v>
      </c>
      <c r="D787" s="168" t="s">
        <v>310</v>
      </c>
      <c r="E787" s="169" t="s">
        <v>664</v>
      </c>
      <c r="F787" s="170" t="s">
        <v>665</v>
      </c>
      <c r="G787" s="171" t="s">
        <v>218</v>
      </c>
      <c r="H787" s="172">
        <v>1</v>
      </c>
      <c r="I787" s="173"/>
      <c r="J787" s="174">
        <f>ROUND(I787*H787,2)</f>
        <v>0</v>
      </c>
      <c r="K787" s="170" t="s">
        <v>1</v>
      </c>
      <c r="L787" s="175"/>
      <c r="M787" s="176" t="s">
        <v>1</v>
      </c>
      <c r="N787" s="177" t="s">
        <v>45</v>
      </c>
      <c r="P787" s="140">
        <f>O787*H787</f>
        <v>0</v>
      </c>
      <c r="Q787" s="140">
        <v>1E-3</v>
      </c>
      <c r="R787" s="140">
        <f>Q787*H787</f>
        <v>1E-3</v>
      </c>
      <c r="S787" s="140">
        <v>0</v>
      </c>
      <c r="T787" s="141">
        <f>S787*H787</f>
        <v>0</v>
      </c>
      <c r="AR787" s="142" t="s">
        <v>189</v>
      </c>
      <c r="AT787" s="142" t="s">
        <v>310</v>
      </c>
      <c r="AU787" s="142" t="s">
        <v>90</v>
      </c>
      <c r="AY787" s="16" t="s">
        <v>127</v>
      </c>
      <c r="BE787" s="143">
        <f>IF(N787="základní",J787,0)</f>
        <v>0</v>
      </c>
      <c r="BF787" s="143">
        <f>IF(N787="snížená",J787,0)</f>
        <v>0</v>
      </c>
      <c r="BG787" s="143">
        <f>IF(N787="zákl. přenesená",J787,0)</f>
        <v>0</v>
      </c>
      <c r="BH787" s="143">
        <f>IF(N787="sníž. přenesená",J787,0)</f>
        <v>0</v>
      </c>
      <c r="BI787" s="143">
        <f>IF(N787="nulová",J787,0)</f>
        <v>0</v>
      </c>
      <c r="BJ787" s="16" t="s">
        <v>88</v>
      </c>
      <c r="BK787" s="143">
        <f>ROUND(I787*H787,2)</f>
        <v>0</v>
      </c>
      <c r="BL787" s="16" t="s">
        <v>134</v>
      </c>
      <c r="BM787" s="142" t="s">
        <v>666</v>
      </c>
    </row>
    <row r="788" spans="2:65" s="1" customFormat="1" ht="11.25">
      <c r="B788" s="31"/>
      <c r="D788" s="144" t="s">
        <v>136</v>
      </c>
      <c r="F788" s="145" t="s">
        <v>665</v>
      </c>
      <c r="I788" s="146"/>
      <c r="L788" s="31"/>
      <c r="M788" s="147"/>
      <c r="T788" s="55"/>
      <c r="AT788" s="16" t="s">
        <v>136</v>
      </c>
      <c r="AU788" s="16" t="s">
        <v>90</v>
      </c>
    </row>
    <row r="789" spans="2:65" s="12" customFormat="1" ht="11.25">
      <c r="B789" s="148"/>
      <c r="D789" s="144" t="s">
        <v>138</v>
      </c>
      <c r="E789" s="149" t="s">
        <v>1</v>
      </c>
      <c r="F789" s="150" t="s">
        <v>506</v>
      </c>
      <c r="H789" s="149" t="s">
        <v>1</v>
      </c>
      <c r="I789" s="151"/>
      <c r="L789" s="148"/>
      <c r="M789" s="152"/>
      <c r="T789" s="153"/>
      <c r="AT789" s="149" t="s">
        <v>138</v>
      </c>
      <c r="AU789" s="149" t="s">
        <v>90</v>
      </c>
      <c r="AV789" s="12" t="s">
        <v>88</v>
      </c>
      <c r="AW789" s="12" t="s">
        <v>36</v>
      </c>
      <c r="AX789" s="12" t="s">
        <v>80</v>
      </c>
      <c r="AY789" s="149" t="s">
        <v>127</v>
      </c>
    </row>
    <row r="790" spans="2:65" s="12" customFormat="1" ht="11.25">
      <c r="B790" s="148"/>
      <c r="D790" s="144" t="s">
        <v>138</v>
      </c>
      <c r="E790" s="149" t="s">
        <v>1</v>
      </c>
      <c r="F790" s="150" t="s">
        <v>140</v>
      </c>
      <c r="H790" s="149" t="s">
        <v>1</v>
      </c>
      <c r="I790" s="151"/>
      <c r="L790" s="148"/>
      <c r="M790" s="152"/>
      <c r="T790" s="153"/>
      <c r="AT790" s="149" t="s">
        <v>138</v>
      </c>
      <c r="AU790" s="149" t="s">
        <v>90</v>
      </c>
      <c r="AV790" s="12" t="s">
        <v>88</v>
      </c>
      <c r="AW790" s="12" t="s">
        <v>36</v>
      </c>
      <c r="AX790" s="12" t="s">
        <v>80</v>
      </c>
      <c r="AY790" s="149" t="s">
        <v>127</v>
      </c>
    </row>
    <row r="791" spans="2:65" s="13" customFormat="1" ht="11.25">
      <c r="B791" s="154"/>
      <c r="D791" s="144" t="s">
        <v>138</v>
      </c>
      <c r="E791" s="155" t="s">
        <v>1</v>
      </c>
      <c r="F791" s="156" t="s">
        <v>88</v>
      </c>
      <c r="H791" s="157">
        <v>1</v>
      </c>
      <c r="I791" s="158"/>
      <c r="L791" s="154"/>
      <c r="M791" s="159"/>
      <c r="T791" s="160"/>
      <c r="AT791" s="155" t="s">
        <v>138</v>
      </c>
      <c r="AU791" s="155" t="s">
        <v>90</v>
      </c>
      <c r="AV791" s="13" t="s">
        <v>90</v>
      </c>
      <c r="AW791" s="13" t="s">
        <v>36</v>
      </c>
      <c r="AX791" s="13" t="s">
        <v>80</v>
      </c>
      <c r="AY791" s="155" t="s">
        <v>127</v>
      </c>
    </row>
    <row r="792" spans="2:65" s="14" customFormat="1" ht="11.25">
      <c r="B792" s="161"/>
      <c r="D792" s="144" t="s">
        <v>138</v>
      </c>
      <c r="E792" s="162" t="s">
        <v>1</v>
      </c>
      <c r="F792" s="163" t="s">
        <v>145</v>
      </c>
      <c r="H792" s="164">
        <v>1</v>
      </c>
      <c r="I792" s="165"/>
      <c r="L792" s="161"/>
      <c r="M792" s="166"/>
      <c r="T792" s="167"/>
      <c r="AT792" s="162" t="s">
        <v>138</v>
      </c>
      <c r="AU792" s="162" t="s">
        <v>90</v>
      </c>
      <c r="AV792" s="14" t="s">
        <v>134</v>
      </c>
      <c r="AW792" s="14" t="s">
        <v>36</v>
      </c>
      <c r="AX792" s="14" t="s">
        <v>88</v>
      </c>
      <c r="AY792" s="162" t="s">
        <v>127</v>
      </c>
    </row>
    <row r="793" spans="2:65" s="1" customFormat="1" ht="21.75" customHeight="1">
      <c r="B793" s="31"/>
      <c r="C793" s="131" t="s">
        <v>667</v>
      </c>
      <c r="D793" s="131" t="s">
        <v>129</v>
      </c>
      <c r="E793" s="132" t="s">
        <v>668</v>
      </c>
      <c r="F793" s="133" t="s">
        <v>669</v>
      </c>
      <c r="G793" s="134" t="s">
        <v>218</v>
      </c>
      <c r="H793" s="135">
        <v>1</v>
      </c>
      <c r="I793" s="136"/>
      <c r="J793" s="137">
        <f>ROUND(I793*H793,2)</f>
        <v>0</v>
      </c>
      <c r="K793" s="133" t="s">
        <v>133</v>
      </c>
      <c r="L793" s="31"/>
      <c r="M793" s="138" t="s">
        <v>1</v>
      </c>
      <c r="N793" s="139" t="s">
        <v>45</v>
      </c>
      <c r="P793" s="140">
        <f>O793*H793</f>
        <v>0</v>
      </c>
      <c r="Q793" s="140">
        <v>1.65E-3</v>
      </c>
      <c r="R793" s="140">
        <f>Q793*H793</f>
        <v>1.65E-3</v>
      </c>
      <c r="S793" s="140">
        <v>0</v>
      </c>
      <c r="T793" s="141">
        <f>S793*H793</f>
        <v>0</v>
      </c>
      <c r="AR793" s="142" t="s">
        <v>134</v>
      </c>
      <c r="AT793" s="142" t="s">
        <v>129</v>
      </c>
      <c r="AU793" s="142" t="s">
        <v>90</v>
      </c>
      <c r="AY793" s="16" t="s">
        <v>127</v>
      </c>
      <c r="BE793" s="143">
        <f>IF(N793="základní",J793,0)</f>
        <v>0</v>
      </c>
      <c r="BF793" s="143">
        <f>IF(N793="snížená",J793,0)</f>
        <v>0</v>
      </c>
      <c r="BG793" s="143">
        <f>IF(N793="zákl. přenesená",J793,0)</f>
        <v>0</v>
      </c>
      <c r="BH793" s="143">
        <f>IF(N793="sníž. přenesená",J793,0)</f>
        <v>0</v>
      </c>
      <c r="BI793" s="143">
        <f>IF(N793="nulová",J793,0)</f>
        <v>0</v>
      </c>
      <c r="BJ793" s="16" t="s">
        <v>88</v>
      </c>
      <c r="BK793" s="143">
        <f>ROUND(I793*H793,2)</f>
        <v>0</v>
      </c>
      <c r="BL793" s="16" t="s">
        <v>134</v>
      </c>
      <c r="BM793" s="142" t="s">
        <v>670</v>
      </c>
    </row>
    <row r="794" spans="2:65" s="1" customFormat="1" ht="29.25">
      <c r="B794" s="31"/>
      <c r="D794" s="144" t="s">
        <v>136</v>
      </c>
      <c r="F794" s="145" t="s">
        <v>671</v>
      </c>
      <c r="I794" s="146"/>
      <c r="L794" s="31"/>
      <c r="M794" s="147"/>
      <c r="T794" s="55"/>
      <c r="AT794" s="16" t="s">
        <v>136</v>
      </c>
      <c r="AU794" s="16" t="s">
        <v>90</v>
      </c>
    </row>
    <row r="795" spans="2:65" s="12" customFormat="1" ht="11.25">
      <c r="B795" s="148"/>
      <c r="D795" s="144" t="s">
        <v>138</v>
      </c>
      <c r="E795" s="149" t="s">
        <v>1</v>
      </c>
      <c r="F795" s="150" t="s">
        <v>506</v>
      </c>
      <c r="H795" s="149" t="s">
        <v>1</v>
      </c>
      <c r="I795" s="151"/>
      <c r="L795" s="148"/>
      <c r="M795" s="152"/>
      <c r="T795" s="153"/>
      <c r="AT795" s="149" t="s">
        <v>138</v>
      </c>
      <c r="AU795" s="149" t="s">
        <v>90</v>
      </c>
      <c r="AV795" s="12" t="s">
        <v>88</v>
      </c>
      <c r="AW795" s="12" t="s">
        <v>36</v>
      </c>
      <c r="AX795" s="12" t="s">
        <v>80</v>
      </c>
      <c r="AY795" s="149" t="s">
        <v>127</v>
      </c>
    </row>
    <row r="796" spans="2:65" s="12" customFormat="1" ht="11.25">
      <c r="B796" s="148"/>
      <c r="D796" s="144" t="s">
        <v>138</v>
      </c>
      <c r="E796" s="149" t="s">
        <v>1</v>
      </c>
      <c r="F796" s="150" t="s">
        <v>143</v>
      </c>
      <c r="H796" s="149" t="s">
        <v>1</v>
      </c>
      <c r="I796" s="151"/>
      <c r="L796" s="148"/>
      <c r="M796" s="152"/>
      <c r="T796" s="153"/>
      <c r="AT796" s="149" t="s">
        <v>138</v>
      </c>
      <c r="AU796" s="149" t="s">
        <v>90</v>
      </c>
      <c r="AV796" s="12" t="s">
        <v>88</v>
      </c>
      <c r="AW796" s="12" t="s">
        <v>36</v>
      </c>
      <c r="AX796" s="12" t="s">
        <v>80</v>
      </c>
      <c r="AY796" s="149" t="s">
        <v>127</v>
      </c>
    </row>
    <row r="797" spans="2:65" s="13" customFormat="1" ht="11.25">
      <c r="B797" s="154"/>
      <c r="D797" s="144" t="s">
        <v>138</v>
      </c>
      <c r="E797" s="155" t="s">
        <v>1</v>
      </c>
      <c r="F797" s="156" t="s">
        <v>88</v>
      </c>
      <c r="H797" s="157">
        <v>1</v>
      </c>
      <c r="I797" s="158"/>
      <c r="L797" s="154"/>
      <c r="M797" s="159"/>
      <c r="T797" s="160"/>
      <c r="AT797" s="155" t="s">
        <v>138</v>
      </c>
      <c r="AU797" s="155" t="s">
        <v>90</v>
      </c>
      <c r="AV797" s="13" t="s">
        <v>90</v>
      </c>
      <c r="AW797" s="13" t="s">
        <v>36</v>
      </c>
      <c r="AX797" s="13" t="s">
        <v>80</v>
      </c>
      <c r="AY797" s="155" t="s">
        <v>127</v>
      </c>
    </row>
    <row r="798" spans="2:65" s="14" customFormat="1" ht="11.25">
      <c r="B798" s="161"/>
      <c r="D798" s="144" t="s">
        <v>138</v>
      </c>
      <c r="E798" s="162" t="s">
        <v>1</v>
      </c>
      <c r="F798" s="163" t="s">
        <v>145</v>
      </c>
      <c r="H798" s="164">
        <v>1</v>
      </c>
      <c r="I798" s="165"/>
      <c r="L798" s="161"/>
      <c r="M798" s="166"/>
      <c r="T798" s="167"/>
      <c r="AT798" s="162" t="s">
        <v>138</v>
      </c>
      <c r="AU798" s="162" t="s">
        <v>90</v>
      </c>
      <c r="AV798" s="14" t="s">
        <v>134</v>
      </c>
      <c r="AW798" s="14" t="s">
        <v>36</v>
      </c>
      <c r="AX798" s="14" t="s">
        <v>88</v>
      </c>
      <c r="AY798" s="162" t="s">
        <v>127</v>
      </c>
    </row>
    <row r="799" spans="2:65" s="1" customFormat="1" ht="24.2" customHeight="1">
      <c r="B799" s="31"/>
      <c r="C799" s="168" t="s">
        <v>672</v>
      </c>
      <c r="D799" s="168" t="s">
        <v>310</v>
      </c>
      <c r="E799" s="169" t="s">
        <v>673</v>
      </c>
      <c r="F799" s="170" t="s">
        <v>674</v>
      </c>
      <c r="G799" s="171" t="s">
        <v>218</v>
      </c>
      <c r="H799" s="172">
        <v>1</v>
      </c>
      <c r="I799" s="173"/>
      <c r="J799" s="174">
        <f>ROUND(I799*H799,2)</f>
        <v>0</v>
      </c>
      <c r="K799" s="170" t="s">
        <v>1</v>
      </c>
      <c r="L799" s="175"/>
      <c r="M799" s="176" t="s">
        <v>1</v>
      </c>
      <c r="N799" s="177" t="s">
        <v>45</v>
      </c>
      <c r="P799" s="140">
        <f>O799*H799</f>
        <v>0</v>
      </c>
      <c r="Q799" s="140">
        <v>2.0500000000000001E-2</v>
      </c>
      <c r="R799" s="140">
        <f>Q799*H799</f>
        <v>2.0500000000000001E-2</v>
      </c>
      <c r="S799" s="140">
        <v>0</v>
      </c>
      <c r="T799" s="141">
        <f>S799*H799</f>
        <v>0</v>
      </c>
      <c r="AR799" s="142" t="s">
        <v>189</v>
      </c>
      <c r="AT799" s="142" t="s">
        <v>310</v>
      </c>
      <c r="AU799" s="142" t="s">
        <v>90</v>
      </c>
      <c r="AY799" s="16" t="s">
        <v>127</v>
      </c>
      <c r="BE799" s="143">
        <f>IF(N799="základní",J799,0)</f>
        <v>0</v>
      </c>
      <c r="BF799" s="143">
        <f>IF(N799="snížená",J799,0)</f>
        <v>0</v>
      </c>
      <c r="BG799" s="143">
        <f>IF(N799="zákl. přenesená",J799,0)</f>
        <v>0</v>
      </c>
      <c r="BH799" s="143">
        <f>IF(N799="sníž. přenesená",J799,0)</f>
        <v>0</v>
      </c>
      <c r="BI799" s="143">
        <f>IF(N799="nulová",J799,0)</f>
        <v>0</v>
      </c>
      <c r="BJ799" s="16" t="s">
        <v>88</v>
      </c>
      <c r="BK799" s="143">
        <f>ROUND(I799*H799,2)</f>
        <v>0</v>
      </c>
      <c r="BL799" s="16" t="s">
        <v>134</v>
      </c>
      <c r="BM799" s="142" t="s">
        <v>675</v>
      </c>
    </row>
    <row r="800" spans="2:65" s="1" customFormat="1" ht="11.25">
      <c r="B800" s="31"/>
      <c r="D800" s="144" t="s">
        <v>136</v>
      </c>
      <c r="F800" s="145" t="s">
        <v>674</v>
      </c>
      <c r="I800" s="146"/>
      <c r="L800" s="31"/>
      <c r="M800" s="147"/>
      <c r="T800" s="55"/>
      <c r="AT800" s="16" t="s">
        <v>136</v>
      </c>
      <c r="AU800" s="16" t="s">
        <v>90</v>
      </c>
    </row>
    <row r="801" spans="2:65" s="12" customFormat="1" ht="11.25">
      <c r="B801" s="148"/>
      <c r="D801" s="144" t="s">
        <v>138</v>
      </c>
      <c r="E801" s="149" t="s">
        <v>1</v>
      </c>
      <c r="F801" s="150" t="s">
        <v>506</v>
      </c>
      <c r="H801" s="149" t="s">
        <v>1</v>
      </c>
      <c r="I801" s="151"/>
      <c r="L801" s="148"/>
      <c r="M801" s="152"/>
      <c r="T801" s="153"/>
      <c r="AT801" s="149" t="s">
        <v>138</v>
      </c>
      <c r="AU801" s="149" t="s">
        <v>90</v>
      </c>
      <c r="AV801" s="12" t="s">
        <v>88</v>
      </c>
      <c r="AW801" s="12" t="s">
        <v>36</v>
      </c>
      <c r="AX801" s="12" t="s">
        <v>80</v>
      </c>
      <c r="AY801" s="149" t="s">
        <v>127</v>
      </c>
    </row>
    <row r="802" spans="2:65" s="12" customFormat="1" ht="11.25">
      <c r="B802" s="148"/>
      <c r="D802" s="144" t="s">
        <v>138</v>
      </c>
      <c r="E802" s="149" t="s">
        <v>1</v>
      </c>
      <c r="F802" s="150" t="s">
        <v>143</v>
      </c>
      <c r="H802" s="149" t="s">
        <v>1</v>
      </c>
      <c r="I802" s="151"/>
      <c r="L802" s="148"/>
      <c r="M802" s="152"/>
      <c r="T802" s="153"/>
      <c r="AT802" s="149" t="s">
        <v>138</v>
      </c>
      <c r="AU802" s="149" t="s">
        <v>90</v>
      </c>
      <c r="AV802" s="12" t="s">
        <v>88</v>
      </c>
      <c r="AW802" s="12" t="s">
        <v>36</v>
      </c>
      <c r="AX802" s="12" t="s">
        <v>80</v>
      </c>
      <c r="AY802" s="149" t="s">
        <v>127</v>
      </c>
    </row>
    <row r="803" spans="2:65" s="13" customFormat="1" ht="11.25">
      <c r="B803" s="154"/>
      <c r="D803" s="144" t="s">
        <v>138</v>
      </c>
      <c r="E803" s="155" t="s">
        <v>1</v>
      </c>
      <c r="F803" s="156" t="s">
        <v>88</v>
      </c>
      <c r="H803" s="157">
        <v>1</v>
      </c>
      <c r="I803" s="158"/>
      <c r="L803" s="154"/>
      <c r="M803" s="159"/>
      <c r="T803" s="160"/>
      <c r="AT803" s="155" t="s">
        <v>138</v>
      </c>
      <c r="AU803" s="155" t="s">
        <v>90</v>
      </c>
      <c r="AV803" s="13" t="s">
        <v>90</v>
      </c>
      <c r="AW803" s="13" t="s">
        <v>36</v>
      </c>
      <c r="AX803" s="13" t="s">
        <v>80</v>
      </c>
      <c r="AY803" s="155" t="s">
        <v>127</v>
      </c>
    </row>
    <row r="804" spans="2:65" s="14" customFormat="1" ht="11.25">
      <c r="B804" s="161"/>
      <c r="D804" s="144" t="s">
        <v>138</v>
      </c>
      <c r="E804" s="162" t="s">
        <v>1</v>
      </c>
      <c r="F804" s="163" t="s">
        <v>145</v>
      </c>
      <c r="H804" s="164">
        <v>1</v>
      </c>
      <c r="I804" s="165"/>
      <c r="L804" s="161"/>
      <c r="M804" s="166"/>
      <c r="T804" s="167"/>
      <c r="AT804" s="162" t="s">
        <v>138</v>
      </c>
      <c r="AU804" s="162" t="s">
        <v>90</v>
      </c>
      <c r="AV804" s="14" t="s">
        <v>134</v>
      </c>
      <c r="AW804" s="14" t="s">
        <v>36</v>
      </c>
      <c r="AX804" s="14" t="s">
        <v>88</v>
      </c>
      <c r="AY804" s="162" t="s">
        <v>127</v>
      </c>
    </row>
    <row r="805" spans="2:65" s="1" customFormat="1" ht="24.2" customHeight="1">
      <c r="B805" s="31"/>
      <c r="C805" s="168" t="s">
        <v>676</v>
      </c>
      <c r="D805" s="168" t="s">
        <v>310</v>
      </c>
      <c r="E805" s="169" t="s">
        <v>651</v>
      </c>
      <c r="F805" s="170" t="s">
        <v>652</v>
      </c>
      <c r="G805" s="171" t="s">
        <v>218</v>
      </c>
      <c r="H805" s="172">
        <v>1</v>
      </c>
      <c r="I805" s="173"/>
      <c r="J805" s="174">
        <f>ROUND(I805*H805,2)</f>
        <v>0</v>
      </c>
      <c r="K805" s="170" t="s">
        <v>1</v>
      </c>
      <c r="L805" s="175"/>
      <c r="M805" s="176" t="s">
        <v>1</v>
      </c>
      <c r="N805" s="177" t="s">
        <v>45</v>
      </c>
      <c r="P805" s="140">
        <f>O805*H805</f>
        <v>0</v>
      </c>
      <c r="Q805" s="140">
        <v>7.3000000000000001E-3</v>
      </c>
      <c r="R805" s="140">
        <f>Q805*H805</f>
        <v>7.3000000000000001E-3</v>
      </c>
      <c r="S805" s="140">
        <v>0</v>
      </c>
      <c r="T805" s="141">
        <f>S805*H805</f>
        <v>0</v>
      </c>
      <c r="AR805" s="142" t="s">
        <v>189</v>
      </c>
      <c r="AT805" s="142" t="s">
        <v>310</v>
      </c>
      <c r="AU805" s="142" t="s">
        <v>90</v>
      </c>
      <c r="AY805" s="16" t="s">
        <v>127</v>
      </c>
      <c r="BE805" s="143">
        <f>IF(N805="základní",J805,0)</f>
        <v>0</v>
      </c>
      <c r="BF805" s="143">
        <f>IF(N805="snížená",J805,0)</f>
        <v>0</v>
      </c>
      <c r="BG805" s="143">
        <f>IF(N805="zákl. přenesená",J805,0)</f>
        <v>0</v>
      </c>
      <c r="BH805" s="143">
        <f>IF(N805="sníž. přenesená",J805,0)</f>
        <v>0</v>
      </c>
      <c r="BI805" s="143">
        <f>IF(N805="nulová",J805,0)</f>
        <v>0</v>
      </c>
      <c r="BJ805" s="16" t="s">
        <v>88</v>
      </c>
      <c r="BK805" s="143">
        <f>ROUND(I805*H805,2)</f>
        <v>0</v>
      </c>
      <c r="BL805" s="16" t="s">
        <v>134</v>
      </c>
      <c r="BM805" s="142" t="s">
        <v>677</v>
      </c>
    </row>
    <row r="806" spans="2:65" s="1" customFormat="1" ht="11.25">
      <c r="B806" s="31"/>
      <c r="D806" s="144" t="s">
        <v>136</v>
      </c>
      <c r="F806" s="145" t="s">
        <v>652</v>
      </c>
      <c r="I806" s="146"/>
      <c r="L806" s="31"/>
      <c r="M806" s="147"/>
      <c r="T806" s="55"/>
      <c r="AT806" s="16" t="s">
        <v>136</v>
      </c>
      <c r="AU806" s="16" t="s">
        <v>90</v>
      </c>
    </row>
    <row r="807" spans="2:65" s="12" customFormat="1" ht="11.25">
      <c r="B807" s="148"/>
      <c r="D807" s="144" t="s">
        <v>138</v>
      </c>
      <c r="E807" s="149" t="s">
        <v>1</v>
      </c>
      <c r="F807" s="150" t="s">
        <v>506</v>
      </c>
      <c r="H807" s="149" t="s">
        <v>1</v>
      </c>
      <c r="I807" s="151"/>
      <c r="L807" s="148"/>
      <c r="M807" s="152"/>
      <c r="T807" s="153"/>
      <c r="AT807" s="149" t="s">
        <v>138</v>
      </c>
      <c r="AU807" s="149" t="s">
        <v>90</v>
      </c>
      <c r="AV807" s="12" t="s">
        <v>88</v>
      </c>
      <c r="AW807" s="12" t="s">
        <v>36</v>
      </c>
      <c r="AX807" s="12" t="s">
        <v>80</v>
      </c>
      <c r="AY807" s="149" t="s">
        <v>127</v>
      </c>
    </row>
    <row r="808" spans="2:65" s="12" customFormat="1" ht="11.25">
      <c r="B808" s="148"/>
      <c r="D808" s="144" t="s">
        <v>138</v>
      </c>
      <c r="E808" s="149" t="s">
        <v>1</v>
      </c>
      <c r="F808" s="150" t="s">
        <v>143</v>
      </c>
      <c r="H808" s="149" t="s">
        <v>1</v>
      </c>
      <c r="I808" s="151"/>
      <c r="L808" s="148"/>
      <c r="M808" s="152"/>
      <c r="T808" s="153"/>
      <c r="AT808" s="149" t="s">
        <v>138</v>
      </c>
      <c r="AU808" s="149" t="s">
        <v>90</v>
      </c>
      <c r="AV808" s="12" t="s">
        <v>88</v>
      </c>
      <c r="AW808" s="12" t="s">
        <v>36</v>
      </c>
      <c r="AX808" s="12" t="s">
        <v>80</v>
      </c>
      <c r="AY808" s="149" t="s">
        <v>127</v>
      </c>
    </row>
    <row r="809" spans="2:65" s="13" customFormat="1" ht="11.25">
      <c r="B809" s="154"/>
      <c r="D809" s="144" t="s">
        <v>138</v>
      </c>
      <c r="E809" s="155" t="s">
        <v>1</v>
      </c>
      <c r="F809" s="156" t="s">
        <v>88</v>
      </c>
      <c r="H809" s="157">
        <v>1</v>
      </c>
      <c r="I809" s="158"/>
      <c r="L809" s="154"/>
      <c r="M809" s="159"/>
      <c r="T809" s="160"/>
      <c r="AT809" s="155" t="s">
        <v>138</v>
      </c>
      <c r="AU809" s="155" t="s">
        <v>90</v>
      </c>
      <c r="AV809" s="13" t="s">
        <v>90</v>
      </c>
      <c r="AW809" s="13" t="s">
        <v>36</v>
      </c>
      <c r="AX809" s="13" t="s">
        <v>80</v>
      </c>
      <c r="AY809" s="155" t="s">
        <v>127</v>
      </c>
    </row>
    <row r="810" spans="2:65" s="14" customFormat="1" ht="11.25">
      <c r="B810" s="161"/>
      <c r="D810" s="144" t="s">
        <v>138</v>
      </c>
      <c r="E810" s="162" t="s">
        <v>1</v>
      </c>
      <c r="F810" s="163" t="s">
        <v>145</v>
      </c>
      <c r="H810" s="164">
        <v>1</v>
      </c>
      <c r="I810" s="165"/>
      <c r="L810" s="161"/>
      <c r="M810" s="166"/>
      <c r="T810" s="167"/>
      <c r="AT810" s="162" t="s">
        <v>138</v>
      </c>
      <c r="AU810" s="162" t="s">
        <v>90</v>
      </c>
      <c r="AV810" s="14" t="s">
        <v>134</v>
      </c>
      <c r="AW810" s="14" t="s">
        <v>36</v>
      </c>
      <c r="AX810" s="14" t="s">
        <v>88</v>
      </c>
      <c r="AY810" s="162" t="s">
        <v>127</v>
      </c>
    </row>
    <row r="811" spans="2:65" s="1" customFormat="1" ht="21.75" customHeight="1">
      <c r="B811" s="31"/>
      <c r="C811" s="131" t="s">
        <v>678</v>
      </c>
      <c r="D811" s="131" t="s">
        <v>129</v>
      </c>
      <c r="E811" s="132" t="s">
        <v>679</v>
      </c>
      <c r="F811" s="133" t="s">
        <v>680</v>
      </c>
      <c r="G811" s="134" t="s">
        <v>218</v>
      </c>
      <c r="H811" s="135">
        <v>1</v>
      </c>
      <c r="I811" s="136"/>
      <c r="J811" s="137">
        <f>ROUND(I811*H811,2)</f>
        <v>0</v>
      </c>
      <c r="K811" s="133" t="s">
        <v>133</v>
      </c>
      <c r="L811" s="31"/>
      <c r="M811" s="138" t="s">
        <v>1</v>
      </c>
      <c r="N811" s="139" t="s">
        <v>45</v>
      </c>
      <c r="P811" s="140">
        <f>O811*H811</f>
        <v>0</v>
      </c>
      <c r="Q811" s="140">
        <v>2.81E-3</v>
      </c>
      <c r="R811" s="140">
        <f>Q811*H811</f>
        <v>2.81E-3</v>
      </c>
      <c r="S811" s="140">
        <v>0</v>
      </c>
      <c r="T811" s="141">
        <f>S811*H811</f>
        <v>0</v>
      </c>
      <c r="AR811" s="142" t="s">
        <v>134</v>
      </c>
      <c r="AT811" s="142" t="s">
        <v>129</v>
      </c>
      <c r="AU811" s="142" t="s">
        <v>90</v>
      </c>
      <c r="AY811" s="16" t="s">
        <v>127</v>
      </c>
      <c r="BE811" s="143">
        <f>IF(N811="základní",J811,0)</f>
        <v>0</v>
      </c>
      <c r="BF811" s="143">
        <f>IF(N811="snížená",J811,0)</f>
        <v>0</v>
      </c>
      <c r="BG811" s="143">
        <f>IF(N811="zákl. přenesená",J811,0)</f>
        <v>0</v>
      </c>
      <c r="BH811" s="143">
        <f>IF(N811="sníž. přenesená",J811,0)</f>
        <v>0</v>
      </c>
      <c r="BI811" s="143">
        <f>IF(N811="nulová",J811,0)</f>
        <v>0</v>
      </c>
      <c r="BJ811" s="16" t="s">
        <v>88</v>
      </c>
      <c r="BK811" s="143">
        <f>ROUND(I811*H811,2)</f>
        <v>0</v>
      </c>
      <c r="BL811" s="16" t="s">
        <v>134</v>
      </c>
      <c r="BM811" s="142" t="s">
        <v>681</v>
      </c>
    </row>
    <row r="812" spans="2:65" s="1" customFormat="1" ht="29.25">
      <c r="B812" s="31"/>
      <c r="D812" s="144" t="s">
        <v>136</v>
      </c>
      <c r="F812" s="145" t="s">
        <v>682</v>
      </c>
      <c r="I812" s="146"/>
      <c r="L812" s="31"/>
      <c r="M812" s="147"/>
      <c r="T812" s="55"/>
      <c r="AT812" s="16" t="s">
        <v>136</v>
      </c>
      <c r="AU812" s="16" t="s">
        <v>90</v>
      </c>
    </row>
    <row r="813" spans="2:65" s="12" customFormat="1" ht="11.25">
      <c r="B813" s="148"/>
      <c r="D813" s="144" t="s">
        <v>138</v>
      </c>
      <c r="E813" s="149" t="s">
        <v>1</v>
      </c>
      <c r="F813" s="150" t="s">
        <v>506</v>
      </c>
      <c r="H813" s="149" t="s">
        <v>1</v>
      </c>
      <c r="I813" s="151"/>
      <c r="L813" s="148"/>
      <c r="M813" s="152"/>
      <c r="T813" s="153"/>
      <c r="AT813" s="149" t="s">
        <v>138</v>
      </c>
      <c r="AU813" s="149" t="s">
        <v>90</v>
      </c>
      <c r="AV813" s="12" t="s">
        <v>88</v>
      </c>
      <c r="AW813" s="12" t="s">
        <v>36</v>
      </c>
      <c r="AX813" s="12" t="s">
        <v>80</v>
      </c>
      <c r="AY813" s="149" t="s">
        <v>127</v>
      </c>
    </row>
    <row r="814" spans="2:65" s="12" customFormat="1" ht="11.25">
      <c r="B814" s="148"/>
      <c r="D814" s="144" t="s">
        <v>138</v>
      </c>
      <c r="E814" s="149" t="s">
        <v>1</v>
      </c>
      <c r="F814" s="150" t="s">
        <v>140</v>
      </c>
      <c r="H814" s="149" t="s">
        <v>1</v>
      </c>
      <c r="I814" s="151"/>
      <c r="L814" s="148"/>
      <c r="M814" s="152"/>
      <c r="T814" s="153"/>
      <c r="AT814" s="149" t="s">
        <v>138</v>
      </c>
      <c r="AU814" s="149" t="s">
        <v>90</v>
      </c>
      <c r="AV814" s="12" t="s">
        <v>88</v>
      </c>
      <c r="AW814" s="12" t="s">
        <v>36</v>
      </c>
      <c r="AX814" s="12" t="s">
        <v>80</v>
      </c>
      <c r="AY814" s="149" t="s">
        <v>127</v>
      </c>
    </row>
    <row r="815" spans="2:65" s="13" customFormat="1" ht="11.25">
      <c r="B815" s="154"/>
      <c r="D815" s="144" t="s">
        <v>138</v>
      </c>
      <c r="E815" s="155" t="s">
        <v>1</v>
      </c>
      <c r="F815" s="156" t="s">
        <v>88</v>
      </c>
      <c r="H815" s="157">
        <v>1</v>
      </c>
      <c r="I815" s="158"/>
      <c r="L815" s="154"/>
      <c r="M815" s="159"/>
      <c r="T815" s="160"/>
      <c r="AT815" s="155" t="s">
        <v>138</v>
      </c>
      <c r="AU815" s="155" t="s">
        <v>90</v>
      </c>
      <c r="AV815" s="13" t="s">
        <v>90</v>
      </c>
      <c r="AW815" s="13" t="s">
        <v>36</v>
      </c>
      <c r="AX815" s="13" t="s">
        <v>80</v>
      </c>
      <c r="AY815" s="155" t="s">
        <v>127</v>
      </c>
    </row>
    <row r="816" spans="2:65" s="14" customFormat="1" ht="11.25">
      <c r="B816" s="161"/>
      <c r="D816" s="144" t="s">
        <v>138</v>
      </c>
      <c r="E816" s="162" t="s">
        <v>1</v>
      </c>
      <c r="F816" s="163" t="s">
        <v>145</v>
      </c>
      <c r="H816" s="164">
        <v>1</v>
      </c>
      <c r="I816" s="165"/>
      <c r="L816" s="161"/>
      <c r="M816" s="166"/>
      <c r="T816" s="167"/>
      <c r="AT816" s="162" t="s">
        <v>138</v>
      </c>
      <c r="AU816" s="162" t="s">
        <v>90</v>
      </c>
      <c r="AV816" s="14" t="s">
        <v>134</v>
      </c>
      <c r="AW816" s="14" t="s">
        <v>36</v>
      </c>
      <c r="AX816" s="14" t="s">
        <v>88</v>
      </c>
      <c r="AY816" s="162" t="s">
        <v>127</v>
      </c>
    </row>
    <row r="817" spans="2:65" s="1" customFormat="1" ht="24.2" customHeight="1">
      <c r="B817" s="31"/>
      <c r="C817" s="168" t="s">
        <v>683</v>
      </c>
      <c r="D817" s="168" t="s">
        <v>310</v>
      </c>
      <c r="E817" s="169" t="s">
        <v>684</v>
      </c>
      <c r="F817" s="170" t="s">
        <v>685</v>
      </c>
      <c r="G817" s="171" t="s">
        <v>218</v>
      </c>
      <c r="H817" s="172">
        <v>1</v>
      </c>
      <c r="I817" s="173"/>
      <c r="J817" s="174">
        <f>ROUND(I817*H817,2)</f>
        <v>0</v>
      </c>
      <c r="K817" s="170" t="s">
        <v>1</v>
      </c>
      <c r="L817" s="175"/>
      <c r="M817" s="176" t="s">
        <v>1</v>
      </c>
      <c r="N817" s="177" t="s">
        <v>45</v>
      </c>
      <c r="P817" s="140">
        <f>O817*H817</f>
        <v>0</v>
      </c>
      <c r="Q817" s="140">
        <v>3.6799999999999999E-2</v>
      </c>
      <c r="R817" s="140">
        <f>Q817*H817</f>
        <v>3.6799999999999999E-2</v>
      </c>
      <c r="S817" s="140">
        <v>0</v>
      </c>
      <c r="T817" s="141">
        <f>S817*H817</f>
        <v>0</v>
      </c>
      <c r="AR817" s="142" t="s">
        <v>189</v>
      </c>
      <c r="AT817" s="142" t="s">
        <v>310</v>
      </c>
      <c r="AU817" s="142" t="s">
        <v>90</v>
      </c>
      <c r="AY817" s="16" t="s">
        <v>127</v>
      </c>
      <c r="BE817" s="143">
        <f>IF(N817="základní",J817,0)</f>
        <v>0</v>
      </c>
      <c r="BF817" s="143">
        <f>IF(N817="snížená",J817,0)</f>
        <v>0</v>
      </c>
      <c r="BG817" s="143">
        <f>IF(N817="zákl. přenesená",J817,0)</f>
        <v>0</v>
      </c>
      <c r="BH817" s="143">
        <f>IF(N817="sníž. přenesená",J817,0)</f>
        <v>0</v>
      </c>
      <c r="BI817" s="143">
        <f>IF(N817="nulová",J817,0)</f>
        <v>0</v>
      </c>
      <c r="BJ817" s="16" t="s">
        <v>88</v>
      </c>
      <c r="BK817" s="143">
        <f>ROUND(I817*H817,2)</f>
        <v>0</v>
      </c>
      <c r="BL817" s="16" t="s">
        <v>134</v>
      </c>
      <c r="BM817" s="142" t="s">
        <v>686</v>
      </c>
    </row>
    <row r="818" spans="2:65" s="1" customFormat="1" ht="11.25">
      <c r="B818" s="31"/>
      <c r="D818" s="144" t="s">
        <v>136</v>
      </c>
      <c r="F818" s="145" t="s">
        <v>685</v>
      </c>
      <c r="I818" s="146"/>
      <c r="L818" s="31"/>
      <c r="M818" s="147"/>
      <c r="T818" s="55"/>
      <c r="AT818" s="16" t="s">
        <v>136</v>
      </c>
      <c r="AU818" s="16" t="s">
        <v>90</v>
      </c>
    </row>
    <row r="819" spans="2:65" s="12" customFormat="1" ht="11.25">
      <c r="B819" s="148"/>
      <c r="D819" s="144" t="s">
        <v>138</v>
      </c>
      <c r="E819" s="149" t="s">
        <v>1</v>
      </c>
      <c r="F819" s="150" t="s">
        <v>506</v>
      </c>
      <c r="H819" s="149" t="s">
        <v>1</v>
      </c>
      <c r="I819" s="151"/>
      <c r="L819" s="148"/>
      <c r="M819" s="152"/>
      <c r="T819" s="153"/>
      <c r="AT819" s="149" t="s">
        <v>138</v>
      </c>
      <c r="AU819" s="149" t="s">
        <v>90</v>
      </c>
      <c r="AV819" s="12" t="s">
        <v>88</v>
      </c>
      <c r="AW819" s="12" t="s">
        <v>36</v>
      </c>
      <c r="AX819" s="12" t="s">
        <v>80</v>
      </c>
      <c r="AY819" s="149" t="s">
        <v>127</v>
      </c>
    </row>
    <row r="820" spans="2:65" s="12" customFormat="1" ht="11.25">
      <c r="B820" s="148"/>
      <c r="D820" s="144" t="s">
        <v>138</v>
      </c>
      <c r="E820" s="149" t="s">
        <v>1</v>
      </c>
      <c r="F820" s="150" t="s">
        <v>140</v>
      </c>
      <c r="H820" s="149" t="s">
        <v>1</v>
      </c>
      <c r="I820" s="151"/>
      <c r="L820" s="148"/>
      <c r="M820" s="152"/>
      <c r="T820" s="153"/>
      <c r="AT820" s="149" t="s">
        <v>138</v>
      </c>
      <c r="AU820" s="149" t="s">
        <v>90</v>
      </c>
      <c r="AV820" s="12" t="s">
        <v>88</v>
      </c>
      <c r="AW820" s="12" t="s">
        <v>36</v>
      </c>
      <c r="AX820" s="12" t="s">
        <v>80</v>
      </c>
      <c r="AY820" s="149" t="s">
        <v>127</v>
      </c>
    </row>
    <row r="821" spans="2:65" s="13" customFormat="1" ht="11.25">
      <c r="B821" s="154"/>
      <c r="D821" s="144" t="s">
        <v>138</v>
      </c>
      <c r="E821" s="155" t="s">
        <v>1</v>
      </c>
      <c r="F821" s="156" t="s">
        <v>88</v>
      </c>
      <c r="H821" s="157">
        <v>1</v>
      </c>
      <c r="I821" s="158"/>
      <c r="L821" s="154"/>
      <c r="M821" s="159"/>
      <c r="T821" s="160"/>
      <c r="AT821" s="155" t="s">
        <v>138</v>
      </c>
      <c r="AU821" s="155" t="s">
        <v>90</v>
      </c>
      <c r="AV821" s="13" t="s">
        <v>90</v>
      </c>
      <c r="AW821" s="13" t="s">
        <v>36</v>
      </c>
      <c r="AX821" s="13" t="s">
        <v>80</v>
      </c>
      <c r="AY821" s="155" t="s">
        <v>127</v>
      </c>
    </row>
    <row r="822" spans="2:65" s="14" customFormat="1" ht="11.25">
      <c r="B822" s="161"/>
      <c r="D822" s="144" t="s">
        <v>138</v>
      </c>
      <c r="E822" s="162" t="s">
        <v>1</v>
      </c>
      <c r="F822" s="163" t="s">
        <v>145</v>
      </c>
      <c r="H822" s="164">
        <v>1</v>
      </c>
      <c r="I822" s="165"/>
      <c r="L822" s="161"/>
      <c r="M822" s="166"/>
      <c r="T822" s="167"/>
      <c r="AT822" s="162" t="s">
        <v>138</v>
      </c>
      <c r="AU822" s="162" t="s">
        <v>90</v>
      </c>
      <c r="AV822" s="14" t="s">
        <v>134</v>
      </c>
      <c r="AW822" s="14" t="s">
        <v>36</v>
      </c>
      <c r="AX822" s="14" t="s">
        <v>88</v>
      </c>
      <c r="AY822" s="162" t="s">
        <v>127</v>
      </c>
    </row>
    <row r="823" spans="2:65" s="1" customFormat="1" ht="24.2" customHeight="1">
      <c r="B823" s="31"/>
      <c r="C823" s="168" t="s">
        <v>687</v>
      </c>
      <c r="D823" s="168" t="s">
        <v>310</v>
      </c>
      <c r="E823" s="169" t="s">
        <v>688</v>
      </c>
      <c r="F823" s="170" t="s">
        <v>689</v>
      </c>
      <c r="G823" s="171" t="s">
        <v>218</v>
      </c>
      <c r="H823" s="172">
        <v>1</v>
      </c>
      <c r="I823" s="173"/>
      <c r="J823" s="174">
        <f>ROUND(I823*H823,2)</f>
        <v>0</v>
      </c>
      <c r="K823" s="170" t="s">
        <v>1</v>
      </c>
      <c r="L823" s="175"/>
      <c r="M823" s="176" t="s">
        <v>1</v>
      </c>
      <c r="N823" s="177" t="s">
        <v>45</v>
      </c>
      <c r="P823" s="140">
        <f>O823*H823</f>
        <v>0</v>
      </c>
      <c r="Q823" s="140">
        <v>7.3000000000000001E-3</v>
      </c>
      <c r="R823" s="140">
        <f>Q823*H823</f>
        <v>7.3000000000000001E-3</v>
      </c>
      <c r="S823" s="140">
        <v>0</v>
      </c>
      <c r="T823" s="141">
        <f>S823*H823</f>
        <v>0</v>
      </c>
      <c r="AR823" s="142" t="s">
        <v>189</v>
      </c>
      <c r="AT823" s="142" t="s">
        <v>310</v>
      </c>
      <c r="AU823" s="142" t="s">
        <v>90</v>
      </c>
      <c r="AY823" s="16" t="s">
        <v>127</v>
      </c>
      <c r="BE823" s="143">
        <f>IF(N823="základní",J823,0)</f>
        <v>0</v>
      </c>
      <c r="BF823" s="143">
        <f>IF(N823="snížená",J823,0)</f>
        <v>0</v>
      </c>
      <c r="BG823" s="143">
        <f>IF(N823="zákl. přenesená",J823,0)</f>
        <v>0</v>
      </c>
      <c r="BH823" s="143">
        <f>IF(N823="sníž. přenesená",J823,0)</f>
        <v>0</v>
      </c>
      <c r="BI823" s="143">
        <f>IF(N823="nulová",J823,0)</f>
        <v>0</v>
      </c>
      <c r="BJ823" s="16" t="s">
        <v>88</v>
      </c>
      <c r="BK823" s="143">
        <f>ROUND(I823*H823,2)</f>
        <v>0</v>
      </c>
      <c r="BL823" s="16" t="s">
        <v>134</v>
      </c>
      <c r="BM823" s="142" t="s">
        <v>690</v>
      </c>
    </row>
    <row r="824" spans="2:65" s="1" customFormat="1" ht="11.25">
      <c r="B824" s="31"/>
      <c r="D824" s="144" t="s">
        <v>136</v>
      </c>
      <c r="F824" s="145" t="s">
        <v>689</v>
      </c>
      <c r="I824" s="146"/>
      <c r="L824" s="31"/>
      <c r="M824" s="147"/>
      <c r="T824" s="55"/>
      <c r="AT824" s="16" t="s">
        <v>136</v>
      </c>
      <c r="AU824" s="16" t="s">
        <v>90</v>
      </c>
    </row>
    <row r="825" spans="2:65" s="12" customFormat="1" ht="11.25">
      <c r="B825" s="148"/>
      <c r="D825" s="144" t="s">
        <v>138</v>
      </c>
      <c r="E825" s="149" t="s">
        <v>1</v>
      </c>
      <c r="F825" s="150" t="s">
        <v>506</v>
      </c>
      <c r="H825" s="149" t="s">
        <v>1</v>
      </c>
      <c r="I825" s="151"/>
      <c r="L825" s="148"/>
      <c r="M825" s="152"/>
      <c r="T825" s="153"/>
      <c r="AT825" s="149" t="s">
        <v>138</v>
      </c>
      <c r="AU825" s="149" t="s">
        <v>90</v>
      </c>
      <c r="AV825" s="12" t="s">
        <v>88</v>
      </c>
      <c r="AW825" s="12" t="s">
        <v>36</v>
      </c>
      <c r="AX825" s="12" t="s">
        <v>80</v>
      </c>
      <c r="AY825" s="149" t="s">
        <v>127</v>
      </c>
    </row>
    <row r="826" spans="2:65" s="12" customFormat="1" ht="11.25">
      <c r="B826" s="148"/>
      <c r="D826" s="144" t="s">
        <v>138</v>
      </c>
      <c r="E826" s="149" t="s">
        <v>1</v>
      </c>
      <c r="F826" s="150" t="s">
        <v>140</v>
      </c>
      <c r="H826" s="149" t="s">
        <v>1</v>
      </c>
      <c r="I826" s="151"/>
      <c r="L826" s="148"/>
      <c r="M826" s="152"/>
      <c r="T826" s="153"/>
      <c r="AT826" s="149" t="s">
        <v>138</v>
      </c>
      <c r="AU826" s="149" t="s">
        <v>90</v>
      </c>
      <c r="AV826" s="12" t="s">
        <v>88</v>
      </c>
      <c r="AW826" s="12" t="s">
        <v>36</v>
      </c>
      <c r="AX826" s="12" t="s">
        <v>80</v>
      </c>
      <c r="AY826" s="149" t="s">
        <v>127</v>
      </c>
    </row>
    <row r="827" spans="2:65" s="13" customFormat="1" ht="11.25">
      <c r="B827" s="154"/>
      <c r="D827" s="144" t="s">
        <v>138</v>
      </c>
      <c r="E827" s="155" t="s">
        <v>1</v>
      </c>
      <c r="F827" s="156" t="s">
        <v>88</v>
      </c>
      <c r="H827" s="157">
        <v>1</v>
      </c>
      <c r="I827" s="158"/>
      <c r="L827" s="154"/>
      <c r="M827" s="159"/>
      <c r="T827" s="160"/>
      <c r="AT827" s="155" t="s">
        <v>138</v>
      </c>
      <c r="AU827" s="155" t="s">
        <v>90</v>
      </c>
      <c r="AV827" s="13" t="s">
        <v>90</v>
      </c>
      <c r="AW827" s="13" t="s">
        <v>36</v>
      </c>
      <c r="AX827" s="13" t="s">
        <v>80</v>
      </c>
      <c r="AY827" s="155" t="s">
        <v>127</v>
      </c>
    </row>
    <row r="828" spans="2:65" s="14" customFormat="1" ht="11.25">
      <c r="B828" s="161"/>
      <c r="D828" s="144" t="s">
        <v>138</v>
      </c>
      <c r="E828" s="162" t="s">
        <v>1</v>
      </c>
      <c r="F828" s="163" t="s">
        <v>145</v>
      </c>
      <c r="H828" s="164">
        <v>1</v>
      </c>
      <c r="I828" s="165"/>
      <c r="L828" s="161"/>
      <c r="M828" s="166"/>
      <c r="T828" s="167"/>
      <c r="AT828" s="162" t="s">
        <v>138</v>
      </c>
      <c r="AU828" s="162" t="s">
        <v>90</v>
      </c>
      <c r="AV828" s="14" t="s">
        <v>134</v>
      </c>
      <c r="AW828" s="14" t="s">
        <v>36</v>
      </c>
      <c r="AX828" s="14" t="s">
        <v>88</v>
      </c>
      <c r="AY828" s="162" t="s">
        <v>127</v>
      </c>
    </row>
    <row r="829" spans="2:65" s="1" customFormat="1" ht="21.75" customHeight="1">
      <c r="B829" s="31"/>
      <c r="C829" s="131" t="s">
        <v>691</v>
      </c>
      <c r="D829" s="131" t="s">
        <v>129</v>
      </c>
      <c r="E829" s="132" t="s">
        <v>692</v>
      </c>
      <c r="F829" s="133" t="s">
        <v>693</v>
      </c>
      <c r="G829" s="134" t="s">
        <v>218</v>
      </c>
      <c r="H829" s="135">
        <v>1</v>
      </c>
      <c r="I829" s="136"/>
      <c r="J829" s="137">
        <f>ROUND(I829*H829,2)</f>
        <v>0</v>
      </c>
      <c r="K829" s="133" t="s">
        <v>133</v>
      </c>
      <c r="L829" s="31"/>
      <c r="M829" s="138" t="s">
        <v>1</v>
      </c>
      <c r="N829" s="139" t="s">
        <v>45</v>
      </c>
      <c r="P829" s="140">
        <f>O829*H829</f>
        <v>0</v>
      </c>
      <c r="Q829" s="140">
        <v>2.8600000000000001E-3</v>
      </c>
      <c r="R829" s="140">
        <f>Q829*H829</f>
        <v>2.8600000000000001E-3</v>
      </c>
      <c r="S829" s="140">
        <v>0</v>
      </c>
      <c r="T829" s="141">
        <f>S829*H829</f>
        <v>0</v>
      </c>
      <c r="AR829" s="142" t="s">
        <v>134</v>
      </c>
      <c r="AT829" s="142" t="s">
        <v>129</v>
      </c>
      <c r="AU829" s="142" t="s">
        <v>90</v>
      </c>
      <c r="AY829" s="16" t="s">
        <v>127</v>
      </c>
      <c r="BE829" s="143">
        <f>IF(N829="základní",J829,0)</f>
        <v>0</v>
      </c>
      <c r="BF829" s="143">
        <f>IF(N829="snížená",J829,0)</f>
        <v>0</v>
      </c>
      <c r="BG829" s="143">
        <f>IF(N829="zákl. přenesená",J829,0)</f>
        <v>0</v>
      </c>
      <c r="BH829" s="143">
        <f>IF(N829="sníž. přenesená",J829,0)</f>
        <v>0</v>
      </c>
      <c r="BI829" s="143">
        <f>IF(N829="nulová",J829,0)</f>
        <v>0</v>
      </c>
      <c r="BJ829" s="16" t="s">
        <v>88</v>
      </c>
      <c r="BK829" s="143">
        <f>ROUND(I829*H829,2)</f>
        <v>0</v>
      </c>
      <c r="BL829" s="16" t="s">
        <v>134</v>
      </c>
      <c r="BM829" s="142" t="s">
        <v>694</v>
      </c>
    </row>
    <row r="830" spans="2:65" s="1" customFormat="1" ht="29.25">
      <c r="B830" s="31"/>
      <c r="D830" s="144" t="s">
        <v>136</v>
      </c>
      <c r="F830" s="145" t="s">
        <v>695</v>
      </c>
      <c r="I830" s="146"/>
      <c r="L830" s="31"/>
      <c r="M830" s="147"/>
      <c r="T830" s="55"/>
      <c r="AT830" s="16" t="s">
        <v>136</v>
      </c>
      <c r="AU830" s="16" t="s">
        <v>90</v>
      </c>
    </row>
    <row r="831" spans="2:65" s="12" customFormat="1" ht="11.25">
      <c r="B831" s="148"/>
      <c r="D831" s="144" t="s">
        <v>138</v>
      </c>
      <c r="E831" s="149" t="s">
        <v>1</v>
      </c>
      <c r="F831" s="150" t="s">
        <v>506</v>
      </c>
      <c r="H831" s="149" t="s">
        <v>1</v>
      </c>
      <c r="I831" s="151"/>
      <c r="L831" s="148"/>
      <c r="M831" s="152"/>
      <c r="T831" s="153"/>
      <c r="AT831" s="149" t="s">
        <v>138</v>
      </c>
      <c r="AU831" s="149" t="s">
        <v>90</v>
      </c>
      <c r="AV831" s="12" t="s">
        <v>88</v>
      </c>
      <c r="AW831" s="12" t="s">
        <v>36</v>
      </c>
      <c r="AX831" s="12" t="s">
        <v>80</v>
      </c>
      <c r="AY831" s="149" t="s">
        <v>127</v>
      </c>
    </row>
    <row r="832" spans="2:65" s="12" customFormat="1" ht="11.25">
      <c r="B832" s="148"/>
      <c r="D832" s="144" t="s">
        <v>138</v>
      </c>
      <c r="E832" s="149" t="s">
        <v>1</v>
      </c>
      <c r="F832" s="150" t="s">
        <v>140</v>
      </c>
      <c r="H832" s="149" t="s">
        <v>1</v>
      </c>
      <c r="I832" s="151"/>
      <c r="L832" s="148"/>
      <c r="M832" s="152"/>
      <c r="T832" s="153"/>
      <c r="AT832" s="149" t="s">
        <v>138</v>
      </c>
      <c r="AU832" s="149" t="s">
        <v>90</v>
      </c>
      <c r="AV832" s="12" t="s">
        <v>88</v>
      </c>
      <c r="AW832" s="12" t="s">
        <v>36</v>
      </c>
      <c r="AX832" s="12" t="s">
        <v>80</v>
      </c>
      <c r="AY832" s="149" t="s">
        <v>127</v>
      </c>
    </row>
    <row r="833" spans="2:65" s="13" customFormat="1" ht="11.25">
      <c r="B833" s="154"/>
      <c r="D833" s="144" t="s">
        <v>138</v>
      </c>
      <c r="E833" s="155" t="s">
        <v>1</v>
      </c>
      <c r="F833" s="156" t="s">
        <v>88</v>
      </c>
      <c r="H833" s="157">
        <v>1</v>
      </c>
      <c r="I833" s="158"/>
      <c r="L833" s="154"/>
      <c r="M833" s="159"/>
      <c r="T833" s="160"/>
      <c r="AT833" s="155" t="s">
        <v>138</v>
      </c>
      <c r="AU833" s="155" t="s">
        <v>90</v>
      </c>
      <c r="AV833" s="13" t="s">
        <v>90</v>
      </c>
      <c r="AW833" s="13" t="s">
        <v>36</v>
      </c>
      <c r="AX833" s="13" t="s">
        <v>80</v>
      </c>
      <c r="AY833" s="155" t="s">
        <v>127</v>
      </c>
    </row>
    <row r="834" spans="2:65" s="14" customFormat="1" ht="11.25">
      <c r="B834" s="161"/>
      <c r="D834" s="144" t="s">
        <v>138</v>
      </c>
      <c r="E834" s="162" t="s">
        <v>1</v>
      </c>
      <c r="F834" s="163" t="s">
        <v>145</v>
      </c>
      <c r="H834" s="164">
        <v>1</v>
      </c>
      <c r="I834" s="165"/>
      <c r="L834" s="161"/>
      <c r="M834" s="166"/>
      <c r="T834" s="167"/>
      <c r="AT834" s="162" t="s">
        <v>138</v>
      </c>
      <c r="AU834" s="162" t="s">
        <v>90</v>
      </c>
      <c r="AV834" s="14" t="s">
        <v>134</v>
      </c>
      <c r="AW834" s="14" t="s">
        <v>36</v>
      </c>
      <c r="AX834" s="14" t="s">
        <v>88</v>
      </c>
      <c r="AY834" s="162" t="s">
        <v>127</v>
      </c>
    </row>
    <row r="835" spans="2:65" s="1" customFormat="1" ht="24.2" customHeight="1">
      <c r="B835" s="31"/>
      <c r="C835" s="168" t="s">
        <v>696</v>
      </c>
      <c r="D835" s="168" t="s">
        <v>310</v>
      </c>
      <c r="E835" s="169" t="s">
        <v>697</v>
      </c>
      <c r="F835" s="170" t="s">
        <v>698</v>
      </c>
      <c r="G835" s="171" t="s">
        <v>218</v>
      </c>
      <c r="H835" s="172">
        <v>1</v>
      </c>
      <c r="I835" s="173"/>
      <c r="J835" s="174">
        <f>ROUND(I835*H835,2)</f>
        <v>0</v>
      </c>
      <c r="K835" s="170" t="s">
        <v>1</v>
      </c>
      <c r="L835" s="175"/>
      <c r="M835" s="176" t="s">
        <v>1</v>
      </c>
      <c r="N835" s="177" t="s">
        <v>45</v>
      </c>
      <c r="P835" s="140">
        <f>O835*H835</f>
        <v>0</v>
      </c>
      <c r="Q835" s="140">
        <v>6.4000000000000001E-2</v>
      </c>
      <c r="R835" s="140">
        <f>Q835*H835</f>
        <v>6.4000000000000001E-2</v>
      </c>
      <c r="S835" s="140">
        <v>0</v>
      </c>
      <c r="T835" s="141">
        <f>S835*H835</f>
        <v>0</v>
      </c>
      <c r="AR835" s="142" t="s">
        <v>189</v>
      </c>
      <c r="AT835" s="142" t="s">
        <v>310</v>
      </c>
      <c r="AU835" s="142" t="s">
        <v>90</v>
      </c>
      <c r="AY835" s="16" t="s">
        <v>127</v>
      </c>
      <c r="BE835" s="143">
        <f>IF(N835="základní",J835,0)</f>
        <v>0</v>
      </c>
      <c r="BF835" s="143">
        <f>IF(N835="snížená",J835,0)</f>
        <v>0</v>
      </c>
      <c r="BG835" s="143">
        <f>IF(N835="zákl. přenesená",J835,0)</f>
        <v>0</v>
      </c>
      <c r="BH835" s="143">
        <f>IF(N835="sníž. přenesená",J835,0)</f>
        <v>0</v>
      </c>
      <c r="BI835" s="143">
        <f>IF(N835="nulová",J835,0)</f>
        <v>0</v>
      </c>
      <c r="BJ835" s="16" t="s">
        <v>88</v>
      </c>
      <c r="BK835" s="143">
        <f>ROUND(I835*H835,2)</f>
        <v>0</v>
      </c>
      <c r="BL835" s="16" t="s">
        <v>134</v>
      </c>
      <c r="BM835" s="142" t="s">
        <v>699</v>
      </c>
    </row>
    <row r="836" spans="2:65" s="1" customFormat="1" ht="11.25">
      <c r="B836" s="31"/>
      <c r="D836" s="144" t="s">
        <v>136</v>
      </c>
      <c r="F836" s="145" t="s">
        <v>698</v>
      </c>
      <c r="I836" s="146"/>
      <c r="L836" s="31"/>
      <c r="M836" s="147"/>
      <c r="T836" s="55"/>
      <c r="AT836" s="16" t="s">
        <v>136</v>
      </c>
      <c r="AU836" s="16" t="s">
        <v>90</v>
      </c>
    </row>
    <row r="837" spans="2:65" s="12" customFormat="1" ht="11.25">
      <c r="B837" s="148"/>
      <c r="D837" s="144" t="s">
        <v>138</v>
      </c>
      <c r="E837" s="149" t="s">
        <v>1</v>
      </c>
      <c r="F837" s="150" t="s">
        <v>506</v>
      </c>
      <c r="H837" s="149" t="s">
        <v>1</v>
      </c>
      <c r="I837" s="151"/>
      <c r="L837" s="148"/>
      <c r="M837" s="152"/>
      <c r="T837" s="153"/>
      <c r="AT837" s="149" t="s">
        <v>138</v>
      </c>
      <c r="AU837" s="149" t="s">
        <v>90</v>
      </c>
      <c r="AV837" s="12" t="s">
        <v>88</v>
      </c>
      <c r="AW837" s="12" t="s">
        <v>36</v>
      </c>
      <c r="AX837" s="12" t="s">
        <v>80</v>
      </c>
      <c r="AY837" s="149" t="s">
        <v>127</v>
      </c>
    </row>
    <row r="838" spans="2:65" s="12" customFormat="1" ht="11.25">
      <c r="B838" s="148"/>
      <c r="D838" s="144" t="s">
        <v>138</v>
      </c>
      <c r="E838" s="149" t="s">
        <v>1</v>
      </c>
      <c r="F838" s="150" t="s">
        <v>140</v>
      </c>
      <c r="H838" s="149" t="s">
        <v>1</v>
      </c>
      <c r="I838" s="151"/>
      <c r="L838" s="148"/>
      <c r="M838" s="152"/>
      <c r="T838" s="153"/>
      <c r="AT838" s="149" t="s">
        <v>138</v>
      </c>
      <c r="AU838" s="149" t="s">
        <v>90</v>
      </c>
      <c r="AV838" s="12" t="s">
        <v>88</v>
      </c>
      <c r="AW838" s="12" t="s">
        <v>36</v>
      </c>
      <c r="AX838" s="12" t="s">
        <v>80</v>
      </c>
      <c r="AY838" s="149" t="s">
        <v>127</v>
      </c>
    </row>
    <row r="839" spans="2:65" s="13" customFormat="1" ht="11.25">
      <c r="B839" s="154"/>
      <c r="D839" s="144" t="s">
        <v>138</v>
      </c>
      <c r="E839" s="155" t="s">
        <v>1</v>
      </c>
      <c r="F839" s="156" t="s">
        <v>88</v>
      </c>
      <c r="H839" s="157">
        <v>1</v>
      </c>
      <c r="I839" s="158"/>
      <c r="L839" s="154"/>
      <c r="M839" s="159"/>
      <c r="T839" s="160"/>
      <c r="AT839" s="155" t="s">
        <v>138</v>
      </c>
      <c r="AU839" s="155" t="s">
        <v>90</v>
      </c>
      <c r="AV839" s="13" t="s">
        <v>90</v>
      </c>
      <c r="AW839" s="13" t="s">
        <v>36</v>
      </c>
      <c r="AX839" s="13" t="s">
        <v>80</v>
      </c>
      <c r="AY839" s="155" t="s">
        <v>127</v>
      </c>
    </row>
    <row r="840" spans="2:65" s="14" customFormat="1" ht="11.25">
      <c r="B840" s="161"/>
      <c r="D840" s="144" t="s">
        <v>138</v>
      </c>
      <c r="E840" s="162" t="s">
        <v>1</v>
      </c>
      <c r="F840" s="163" t="s">
        <v>145</v>
      </c>
      <c r="H840" s="164">
        <v>1</v>
      </c>
      <c r="I840" s="165"/>
      <c r="L840" s="161"/>
      <c r="M840" s="166"/>
      <c r="T840" s="167"/>
      <c r="AT840" s="162" t="s">
        <v>138</v>
      </c>
      <c r="AU840" s="162" t="s">
        <v>90</v>
      </c>
      <c r="AV840" s="14" t="s">
        <v>134</v>
      </c>
      <c r="AW840" s="14" t="s">
        <v>36</v>
      </c>
      <c r="AX840" s="14" t="s">
        <v>88</v>
      </c>
      <c r="AY840" s="162" t="s">
        <v>127</v>
      </c>
    </row>
    <row r="841" spans="2:65" s="1" customFormat="1" ht="24.2" customHeight="1">
      <c r="B841" s="31"/>
      <c r="C841" s="168" t="s">
        <v>700</v>
      </c>
      <c r="D841" s="168" t="s">
        <v>310</v>
      </c>
      <c r="E841" s="169" t="s">
        <v>701</v>
      </c>
      <c r="F841" s="170" t="s">
        <v>702</v>
      </c>
      <c r="G841" s="171" t="s">
        <v>218</v>
      </c>
      <c r="H841" s="172">
        <v>1</v>
      </c>
      <c r="I841" s="173"/>
      <c r="J841" s="174">
        <f>ROUND(I841*H841,2)</f>
        <v>0</v>
      </c>
      <c r="K841" s="170" t="s">
        <v>1</v>
      </c>
      <c r="L841" s="175"/>
      <c r="M841" s="176" t="s">
        <v>1</v>
      </c>
      <c r="N841" s="177" t="s">
        <v>45</v>
      </c>
      <c r="P841" s="140">
        <f>O841*H841</f>
        <v>0</v>
      </c>
      <c r="Q841" s="140">
        <v>7.0000000000000001E-3</v>
      </c>
      <c r="R841" s="140">
        <f>Q841*H841</f>
        <v>7.0000000000000001E-3</v>
      </c>
      <c r="S841" s="140">
        <v>0</v>
      </c>
      <c r="T841" s="141">
        <f>S841*H841</f>
        <v>0</v>
      </c>
      <c r="AR841" s="142" t="s">
        <v>189</v>
      </c>
      <c r="AT841" s="142" t="s">
        <v>310</v>
      </c>
      <c r="AU841" s="142" t="s">
        <v>90</v>
      </c>
      <c r="AY841" s="16" t="s">
        <v>127</v>
      </c>
      <c r="BE841" s="143">
        <f>IF(N841="základní",J841,0)</f>
        <v>0</v>
      </c>
      <c r="BF841" s="143">
        <f>IF(N841="snížená",J841,0)</f>
        <v>0</v>
      </c>
      <c r="BG841" s="143">
        <f>IF(N841="zákl. přenesená",J841,0)</f>
        <v>0</v>
      </c>
      <c r="BH841" s="143">
        <f>IF(N841="sníž. přenesená",J841,0)</f>
        <v>0</v>
      </c>
      <c r="BI841" s="143">
        <f>IF(N841="nulová",J841,0)</f>
        <v>0</v>
      </c>
      <c r="BJ841" s="16" t="s">
        <v>88</v>
      </c>
      <c r="BK841" s="143">
        <f>ROUND(I841*H841,2)</f>
        <v>0</v>
      </c>
      <c r="BL841" s="16" t="s">
        <v>134</v>
      </c>
      <c r="BM841" s="142" t="s">
        <v>703</v>
      </c>
    </row>
    <row r="842" spans="2:65" s="1" customFormat="1" ht="11.25">
      <c r="B842" s="31"/>
      <c r="D842" s="144" t="s">
        <v>136</v>
      </c>
      <c r="F842" s="145" t="s">
        <v>702</v>
      </c>
      <c r="I842" s="146"/>
      <c r="L842" s="31"/>
      <c r="M842" s="147"/>
      <c r="T842" s="55"/>
      <c r="AT842" s="16" t="s">
        <v>136</v>
      </c>
      <c r="AU842" s="16" t="s">
        <v>90</v>
      </c>
    </row>
    <row r="843" spans="2:65" s="12" customFormat="1" ht="11.25">
      <c r="B843" s="148"/>
      <c r="D843" s="144" t="s">
        <v>138</v>
      </c>
      <c r="E843" s="149" t="s">
        <v>1</v>
      </c>
      <c r="F843" s="150" t="s">
        <v>506</v>
      </c>
      <c r="H843" s="149" t="s">
        <v>1</v>
      </c>
      <c r="I843" s="151"/>
      <c r="L843" s="148"/>
      <c r="M843" s="152"/>
      <c r="T843" s="153"/>
      <c r="AT843" s="149" t="s">
        <v>138</v>
      </c>
      <c r="AU843" s="149" t="s">
        <v>90</v>
      </c>
      <c r="AV843" s="12" t="s">
        <v>88</v>
      </c>
      <c r="AW843" s="12" t="s">
        <v>36</v>
      </c>
      <c r="AX843" s="12" t="s">
        <v>80</v>
      </c>
      <c r="AY843" s="149" t="s">
        <v>127</v>
      </c>
    </row>
    <row r="844" spans="2:65" s="12" customFormat="1" ht="11.25">
      <c r="B844" s="148"/>
      <c r="D844" s="144" t="s">
        <v>138</v>
      </c>
      <c r="E844" s="149" t="s">
        <v>1</v>
      </c>
      <c r="F844" s="150" t="s">
        <v>140</v>
      </c>
      <c r="H844" s="149" t="s">
        <v>1</v>
      </c>
      <c r="I844" s="151"/>
      <c r="L844" s="148"/>
      <c r="M844" s="152"/>
      <c r="T844" s="153"/>
      <c r="AT844" s="149" t="s">
        <v>138</v>
      </c>
      <c r="AU844" s="149" t="s">
        <v>90</v>
      </c>
      <c r="AV844" s="12" t="s">
        <v>88</v>
      </c>
      <c r="AW844" s="12" t="s">
        <v>36</v>
      </c>
      <c r="AX844" s="12" t="s">
        <v>80</v>
      </c>
      <c r="AY844" s="149" t="s">
        <v>127</v>
      </c>
    </row>
    <row r="845" spans="2:65" s="13" customFormat="1" ht="11.25">
      <c r="B845" s="154"/>
      <c r="D845" s="144" t="s">
        <v>138</v>
      </c>
      <c r="E845" s="155" t="s">
        <v>1</v>
      </c>
      <c r="F845" s="156" t="s">
        <v>88</v>
      </c>
      <c r="H845" s="157">
        <v>1</v>
      </c>
      <c r="I845" s="158"/>
      <c r="L845" s="154"/>
      <c r="M845" s="159"/>
      <c r="T845" s="160"/>
      <c r="AT845" s="155" t="s">
        <v>138</v>
      </c>
      <c r="AU845" s="155" t="s">
        <v>90</v>
      </c>
      <c r="AV845" s="13" t="s">
        <v>90</v>
      </c>
      <c r="AW845" s="13" t="s">
        <v>36</v>
      </c>
      <c r="AX845" s="13" t="s">
        <v>80</v>
      </c>
      <c r="AY845" s="155" t="s">
        <v>127</v>
      </c>
    </row>
    <row r="846" spans="2:65" s="14" customFormat="1" ht="11.25">
      <c r="B846" s="161"/>
      <c r="D846" s="144" t="s">
        <v>138</v>
      </c>
      <c r="E846" s="162" t="s">
        <v>1</v>
      </c>
      <c r="F846" s="163" t="s">
        <v>145</v>
      </c>
      <c r="H846" s="164">
        <v>1</v>
      </c>
      <c r="I846" s="165"/>
      <c r="L846" s="161"/>
      <c r="M846" s="166"/>
      <c r="T846" s="167"/>
      <c r="AT846" s="162" t="s">
        <v>138</v>
      </c>
      <c r="AU846" s="162" t="s">
        <v>90</v>
      </c>
      <c r="AV846" s="14" t="s">
        <v>134</v>
      </c>
      <c r="AW846" s="14" t="s">
        <v>36</v>
      </c>
      <c r="AX846" s="14" t="s">
        <v>88</v>
      </c>
      <c r="AY846" s="162" t="s">
        <v>127</v>
      </c>
    </row>
    <row r="847" spans="2:65" s="1" customFormat="1" ht="21.75" customHeight="1">
      <c r="B847" s="31"/>
      <c r="C847" s="131" t="s">
        <v>704</v>
      </c>
      <c r="D847" s="131" t="s">
        <v>129</v>
      </c>
      <c r="E847" s="132" t="s">
        <v>705</v>
      </c>
      <c r="F847" s="133" t="s">
        <v>706</v>
      </c>
      <c r="G847" s="134" t="s">
        <v>184</v>
      </c>
      <c r="H847" s="135">
        <v>20</v>
      </c>
      <c r="I847" s="136"/>
      <c r="J847" s="137">
        <f>ROUND(I847*H847,2)</f>
        <v>0</v>
      </c>
      <c r="K847" s="133" t="s">
        <v>133</v>
      </c>
      <c r="L847" s="31"/>
      <c r="M847" s="138" t="s">
        <v>1</v>
      </c>
      <c r="N847" s="139" t="s">
        <v>45</v>
      </c>
      <c r="P847" s="140">
        <f>O847*H847</f>
        <v>0</v>
      </c>
      <c r="Q847" s="140">
        <v>0</v>
      </c>
      <c r="R847" s="140">
        <f>Q847*H847</f>
        <v>0</v>
      </c>
      <c r="S847" s="140">
        <v>0</v>
      </c>
      <c r="T847" s="141">
        <f>S847*H847</f>
        <v>0</v>
      </c>
      <c r="AR847" s="142" t="s">
        <v>134</v>
      </c>
      <c r="AT847" s="142" t="s">
        <v>129</v>
      </c>
      <c r="AU847" s="142" t="s">
        <v>90</v>
      </c>
      <c r="AY847" s="16" t="s">
        <v>127</v>
      </c>
      <c r="BE847" s="143">
        <f>IF(N847="základní",J847,0)</f>
        <v>0</v>
      </c>
      <c r="BF847" s="143">
        <f>IF(N847="snížená",J847,0)</f>
        <v>0</v>
      </c>
      <c r="BG847" s="143">
        <f>IF(N847="zákl. přenesená",J847,0)</f>
        <v>0</v>
      </c>
      <c r="BH847" s="143">
        <f>IF(N847="sníž. přenesená",J847,0)</f>
        <v>0</v>
      </c>
      <c r="BI847" s="143">
        <f>IF(N847="nulová",J847,0)</f>
        <v>0</v>
      </c>
      <c r="BJ847" s="16" t="s">
        <v>88</v>
      </c>
      <c r="BK847" s="143">
        <f>ROUND(I847*H847,2)</f>
        <v>0</v>
      </c>
      <c r="BL847" s="16" t="s">
        <v>134</v>
      </c>
      <c r="BM847" s="142" t="s">
        <v>707</v>
      </c>
    </row>
    <row r="848" spans="2:65" s="1" customFormat="1" ht="11.25">
      <c r="B848" s="31"/>
      <c r="D848" s="144" t="s">
        <v>136</v>
      </c>
      <c r="F848" s="145" t="s">
        <v>708</v>
      </c>
      <c r="I848" s="146"/>
      <c r="L848" s="31"/>
      <c r="M848" s="147"/>
      <c r="T848" s="55"/>
      <c r="AT848" s="16" t="s">
        <v>136</v>
      </c>
      <c r="AU848" s="16" t="s">
        <v>90</v>
      </c>
    </row>
    <row r="849" spans="2:65" s="12" customFormat="1" ht="11.25">
      <c r="B849" s="148"/>
      <c r="D849" s="144" t="s">
        <v>138</v>
      </c>
      <c r="E849" s="149" t="s">
        <v>1</v>
      </c>
      <c r="F849" s="150" t="s">
        <v>709</v>
      </c>
      <c r="H849" s="149" t="s">
        <v>1</v>
      </c>
      <c r="I849" s="151"/>
      <c r="L849" s="148"/>
      <c r="M849" s="152"/>
      <c r="T849" s="153"/>
      <c r="AT849" s="149" t="s">
        <v>138</v>
      </c>
      <c r="AU849" s="149" t="s">
        <v>90</v>
      </c>
      <c r="AV849" s="12" t="s">
        <v>88</v>
      </c>
      <c r="AW849" s="12" t="s">
        <v>36</v>
      </c>
      <c r="AX849" s="12" t="s">
        <v>80</v>
      </c>
      <c r="AY849" s="149" t="s">
        <v>127</v>
      </c>
    </row>
    <row r="850" spans="2:65" s="12" customFormat="1" ht="11.25">
      <c r="B850" s="148"/>
      <c r="D850" s="144" t="s">
        <v>138</v>
      </c>
      <c r="E850" s="149" t="s">
        <v>1</v>
      </c>
      <c r="F850" s="150" t="s">
        <v>143</v>
      </c>
      <c r="H850" s="149" t="s">
        <v>1</v>
      </c>
      <c r="I850" s="151"/>
      <c r="L850" s="148"/>
      <c r="M850" s="152"/>
      <c r="T850" s="153"/>
      <c r="AT850" s="149" t="s">
        <v>138</v>
      </c>
      <c r="AU850" s="149" t="s">
        <v>90</v>
      </c>
      <c r="AV850" s="12" t="s">
        <v>88</v>
      </c>
      <c r="AW850" s="12" t="s">
        <v>36</v>
      </c>
      <c r="AX850" s="12" t="s">
        <v>80</v>
      </c>
      <c r="AY850" s="149" t="s">
        <v>127</v>
      </c>
    </row>
    <row r="851" spans="2:65" s="13" customFormat="1" ht="11.25">
      <c r="B851" s="154"/>
      <c r="D851" s="144" t="s">
        <v>138</v>
      </c>
      <c r="E851" s="155" t="s">
        <v>1</v>
      </c>
      <c r="F851" s="156" t="s">
        <v>710</v>
      </c>
      <c r="H851" s="157">
        <v>20</v>
      </c>
      <c r="I851" s="158"/>
      <c r="L851" s="154"/>
      <c r="M851" s="159"/>
      <c r="T851" s="160"/>
      <c r="AT851" s="155" t="s">
        <v>138</v>
      </c>
      <c r="AU851" s="155" t="s">
        <v>90</v>
      </c>
      <c r="AV851" s="13" t="s">
        <v>90</v>
      </c>
      <c r="AW851" s="13" t="s">
        <v>36</v>
      </c>
      <c r="AX851" s="13" t="s">
        <v>80</v>
      </c>
      <c r="AY851" s="155" t="s">
        <v>127</v>
      </c>
    </row>
    <row r="852" spans="2:65" s="14" customFormat="1" ht="11.25">
      <c r="B852" s="161"/>
      <c r="D852" s="144" t="s">
        <v>138</v>
      </c>
      <c r="E852" s="162" t="s">
        <v>1</v>
      </c>
      <c r="F852" s="163" t="s">
        <v>145</v>
      </c>
      <c r="H852" s="164">
        <v>20</v>
      </c>
      <c r="I852" s="165"/>
      <c r="L852" s="161"/>
      <c r="M852" s="166"/>
      <c r="T852" s="167"/>
      <c r="AT852" s="162" t="s">
        <v>138</v>
      </c>
      <c r="AU852" s="162" t="s">
        <v>90</v>
      </c>
      <c r="AV852" s="14" t="s">
        <v>134</v>
      </c>
      <c r="AW852" s="14" t="s">
        <v>36</v>
      </c>
      <c r="AX852" s="14" t="s">
        <v>88</v>
      </c>
      <c r="AY852" s="162" t="s">
        <v>127</v>
      </c>
    </row>
    <row r="853" spans="2:65" s="1" customFormat="1" ht="24.2" customHeight="1">
      <c r="B853" s="31"/>
      <c r="C853" s="131" t="s">
        <v>711</v>
      </c>
      <c r="D853" s="131" t="s">
        <v>129</v>
      </c>
      <c r="E853" s="132" t="s">
        <v>712</v>
      </c>
      <c r="F853" s="133" t="s">
        <v>713</v>
      </c>
      <c r="G853" s="134" t="s">
        <v>184</v>
      </c>
      <c r="H853" s="135">
        <v>20</v>
      </c>
      <c r="I853" s="136"/>
      <c r="J853" s="137">
        <f>ROUND(I853*H853,2)</f>
        <v>0</v>
      </c>
      <c r="K853" s="133" t="s">
        <v>133</v>
      </c>
      <c r="L853" s="31"/>
      <c r="M853" s="138" t="s">
        <v>1</v>
      </c>
      <c r="N853" s="139" t="s">
        <v>45</v>
      </c>
      <c r="P853" s="140">
        <f>O853*H853</f>
        <v>0</v>
      </c>
      <c r="Q853" s="140">
        <v>0</v>
      </c>
      <c r="R853" s="140">
        <f>Q853*H853</f>
        <v>0</v>
      </c>
      <c r="S853" s="140">
        <v>0</v>
      </c>
      <c r="T853" s="141">
        <f>S853*H853</f>
        <v>0</v>
      </c>
      <c r="AR853" s="142" t="s">
        <v>134</v>
      </c>
      <c r="AT853" s="142" t="s">
        <v>129</v>
      </c>
      <c r="AU853" s="142" t="s">
        <v>90</v>
      </c>
      <c r="AY853" s="16" t="s">
        <v>127</v>
      </c>
      <c r="BE853" s="143">
        <f>IF(N853="základní",J853,0)</f>
        <v>0</v>
      </c>
      <c r="BF853" s="143">
        <f>IF(N853="snížená",J853,0)</f>
        <v>0</v>
      </c>
      <c r="BG853" s="143">
        <f>IF(N853="zákl. přenesená",J853,0)</f>
        <v>0</v>
      </c>
      <c r="BH853" s="143">
        <f>IF(N853="sníž. přenesená",J853,0)</f>
        <v>0</v>
      </c>
      <c r="BI853" s="143">
        <f>IF(N853="nulová",J853,0)</f>
        <v>0</v>
      </c>
      <c r="BJ853" s="16" t="s">
        <v>88</v>
      </c>
      <c r="BK853" s="143">
        <f>ROUND(I853*H853,2)</f>
        <v>0</v>
      </c>
      <c r="BL853" s="16" t="s">
        <v>134</v>
      </c>
      <c r="BM853" s="142" t="s">
        <v>714</v>
      </c>
    </row>
    <row r="854" spans="2:65" s="1" customFormat="1" ht="11.25">
      <c r="B854" s="31"/>
      <c r="D854" s="144" t="s">
        <v>136</v>
      </c>
      <c r="F854" s="145" t="s">
        <v>713</v>
      </c>
      <c r="I854" s="146"/>
      <c r="L854" s="31"/>
      <c r="M854" s="147"/>
      <c r="T854" s="55"/>
      <c r="AT854" s="16" t="s">
        <v>136</v>
      </c>
      <c r="AU854" s="16" t="s">
        <v>90</v>
      </c>
    </row>
    <row r="855" spans="2:65" s="12" customFormat="1" ht="11.25">
      <c r="B855" s="148"/>
      <c r="D855" s="144" t="s">
        <v>138</v>
      </c>
      <c r="E855" s="149" t="s">
        <v>1</v>
      </c>
      <c r="F855" s="150" t="s">
        <v>709</v>
      </c>
      <c r="H855" s="149" t="s">
        <v>1</v>
      </c>
      <c r="I855" s="151"/>
      <c r="L855" s="148"/>
      <c r="M855" s="152"/>
      <c r="T855" s="153"/>
      <c r="AT855" s="149" t="s">
        <v>138</v>
      </c>
      <c r="AU855" s="149" t="s">
        <v>90</v>
      </c>
      <c r="AV855" s="12" t="s">
        <v>88</v>
      </c>
      <c r="AW855" s="12" t="s">
        <v>36</v>
      </c>
      <c r="AX855" s="12" t="s">
        <v>80</v>
      </c>
      <c r="AY855" s="149" t="s">
        <v>127</v>
      </c>
    </row>
    <row r="856" spans="2:65" s="12" customFormat="1" ht="11.25">
      <c r="B856" s="148"/>
      <c r="D856" s="144" t="s">
        <v>138</v>
      </c>
      <c r="E856" s="149" t="s">
        <v>1</v>
      </c>
      <c r="F856" s="150" t="s">
        <v>143</v>
      </c>
      <c r="H856" s="149" t="s">
        <v>1</v>
      </c>
      <c r="I856" s="151"/>
      <c r="L856" s="148"/>
      <c r="M856" s="152"/>
      <c r="T856" s="153"/>
      <c r="AT856" s="149" t="s">
        <v>138</v>
      </c>
      <c r="AU856" s="149" t="s">
        <v>90</v>
      </c>
      <c r="AV856" s="12" t="s">
        <v>88</v>
      </c>
      <c r="AW856" s="12" t="s">
        <v>36</v>
      </c>
      <c r="AX856" s="12" t="s">
        <v>80</v>
      </c>
      <c r="AY856" s="149" t="s">
        <v>127</v>
      </c>
    </row>
    <row r="857" spans="2:65" s="13" customFormat="1" ht="11.25">
      <c r="B857" s="154"/>
      <c r="D857" s="144" t="s">
        <v>138</v>
      </c>
      <c r="E857" s="155" t="s">
        <v>1</v>
      </c>
      <c r="F857" s="156" t="s">
        <v>710</v>
      </c>
      <c r="H857" s="157">
        <v>20</v>
      </c>
      <c r="I857" s="158"/>
      <c r="L857" s="154"/>
      <c r="M857" s="159"/>
      <c r="T857" s="160"/>
      <c r="AT857" s="155" t="s">
        <v>138</v>
      </c>
      <c r="AU857" s="155" t="s">
        <v>90</v>
      </c>
      <c r="AV857" s="13" t="s">
        <v>90</v>
      </c>
      <c r="AW857" s="13" t="s">
        <v>36</v>
      </c>
      <c r="AX857" s="13" t="s">
        <v>80</v>
      </c>
      <c r="AY857" s="155" t="s">
        <v>127</v>
      </c>
    </row>
    <row r="858" spans="2:65" s="14" customFormat="1" ht="11.25">
      <c r="B858" s="161"/>
      <c r="D858" s="144" t="s">
        <v>138</v>
      </c>
      <c r="E858" s="162" t="s">
        <v>1</v>
      </c>
      <c r="F858" s="163" t="s">
        <v>145</v>
      </c>
      <c r="H858" s="164">
        <v>20</v>
      </c>
      <c r="I858" s="165"/>
      <c r="L858" s="161"/>
      <c r="M858" s="166"/>
      <c r="T858" s="167"/>
      <c r="AT858" s="162" t="s">
        <v>138</v>
      </c>
      <c r="AU858" s="162" t="s">
        <v>90</v>
      </c>
      <c r="AV858" s="14" t="s">
        <v>134</v>
      </c>
      <c r="AW858" s="14" t="s">
        <v>36</v>
      </c>
      <c r="AX858" s="14" t="s">
        <v>88</v>
      </c>
      <c r="AY858" s="162" t="s">
        <v>127</v>
      </c>
    </row>
    <row r="859" spans="2:65" s="1" customFormat="1" ht="21.75" customHeight="1">
      <c r="B859" s="31"/>
      <c r="C859" s="131" t="s">
        <v>715</v>
      </c>
      <c r="D859" s="131" t="s">
        <v>129</v>
      </c>
      <c r="E859" s="132" t="s">
        <v>716</v>
      </c>
      <c r="F859" s="133" t="s">
        <v>717</v>
      </c>
      <c r="G859" s="134" t="s">
        <v>184</v>
      </c>
      <c r="H859" s="135">
        <v>60</v>
      </c>
      <c r="I859" s="136"/>
      <c r="J859" s="137">
        <f>ROUND(I859*H859,2)</f>
        <v>0</v>
      </c>
      <c r="K859" s="133" t="s">
        <v>133</v>
      </c>
      <c r="L859" s="31"/>
      <c r="M859" s="138" t="s">
        <v>1</v>
      </c>
      <c r="N859" s="139" t="s">
        <v>45</v>
      </c>
      <c r="P859" s="140">
        <f>O859*H859</f>
        <v>0</v>
      </c>
      <c r="Q859" s="140">
        <v>0</v>
      </c>
      <c r="R859" s="140">
        <f>Q859*H859</f>
        <v>0</v>
      </c>
      <c r="S859" s="140">
        <v>0</v>
      </c>
      <c r="T859" s="141">
        <f>S859*H859</f>
        <v>0</v>
      </c>
      <c r="AR859" s="142" t="s">
        <v>134</v>
      </c>
      <c r="AT859" s="142" t="s">
        <v>129</v>
      </c>
      <c r="AU859" s="142" t="s">
        <v>90</v>
      </c>
      <c r="AY859" s="16" t="s">
        <v>127</v>
      </c>
      <c r="BE859" s="143">
        <f>IF(N859="základní",J859,0)</f>
        <v>0</v>
      </c>
      <c r="BF859" s="143">
        <f>IF(N859="snížená",J859,0)</f>
        <v>0</v>
      </c>
      <c r="BG859" s="143">
        <f>IF(N859="zákl. přenesená",J859,0)</f>
        <v>0</v>
      </c>
      <c r="BH859" s="143">
        <f>IF(N859="sníž. přenesená",J859,0)</f>
        <v>0</v>
      </c>
      <c r="BI859" s="143">
        <f>IF(N859="nulová",J859,0)</f>
        <v>0</v>
      </c>
      <c r="BJ859" s="16" t="s">
        <v>88</v>
      </c>
      <c r="BK859" s="143">
        <f>ROUND(I859*H859,2)</f>
        <v>0</v>
      </c>
      <c r="BL859" s="16" t="s">
        <v>134</v>
      </c>
      <c r="BM859" s="142" t="s">
        <v>718</v>
      </c>
    </row>
    <row r="860" spans="2:65" s="1" customFormat="1" ht="11.25">
      <c r="B860" s="31"/>
      <c r="D860" s="144" t="s">
        <v>136</v>
      </c>
      <c r="F860" s="145" t="s">
        <v>719</v>
      </c>
      <c r="I860" s="146"/>
      <c r="L860" s="31"/>
      <c r="M860" s="147"/>
      <c r="T860" s="55"/>
      <c r="AT860" s="16" t="s">
        <v>136</v>
      </c>
      <c r="AU860" s="16" t="s">
        <v>90</v>
      </c>
    </row>
    <row r="861" spans="2:65" s="12" customFormat="1" ht="11.25">
      <c r="B861" s="148"/>
      <c r="D861" s="144" t="s">
        <v>138</v>
      </c>
      <c r="E861" s="149" t="s">
        <v>1</v>
      </c>
      <c r="F861" s="150" t="s">
        <v>709</v>
      </c>
      <c r="H861" s="149" t="s">
        <v>1</v>
      </c>
      <c r="I861" s="151"/>
      <c r="L861" s="148"/>
      <c r="M861" s="152"/>
      <c r="T861" s="153"/>
      <c r="AT861" s="149" t="s">
        <v>138</v>
      </c>
      <c r="AU861" s="149" t="s">
        <v>90</v>
      </c>
      <c r="AV861" s="12" t="s">
        <v>88</v>
      </c>
      <c r="AW861" s="12" t="s">
        <v>36</v>
      </c>
      <c r="AX861" s="12" t="s">
        <v>80</v>
      </c>
      <c r="AY861" s="149" t="s">
        <v>127</v>
      </c>
    </row>
    <row r="862" spans="2:65" s="12" customFormat="1" ht="11.25">
      <c r="B862" s="148"/>
      <c r="D862" s="144" t="s">
        <v>138</v>
      </c>
      <c r="E862" s="149" t="s">
        <v>1</v>
      </c>
      <c r="F862" s="150" t="s">
        <v>140</v>
      </c>
      <c r="H862" s="149" t="s">
        <v>1</v>
      </c>
      <c r="I862" s="151"/>
      <c r="L862" s="148"/>
      <c r="M862" s="152"/>
      <c r="T862" s="153"/>
      <c r="AT862" s="149" t="s">
        <v>138</v>
      </c>
      <c r="AU862" s="149" t="s">
        <v>90</v>
      </c>
      <c r="AV862" s="12" t="s">
        <v>88</v>
      </c>
      <c r="AW862" s="12" t="s">
        <v>36</v>
      </c>
      <c r="AX862" s="12" t="s">
        <v>80</v>
      </c>
      <c r="AY862" s="149" t="s">
        <v>127</v>
      </c>
    </row>
    <row r="863" spans="2:65" s="13" customFormat="1" ht="11.25">
      <c r="B863" s="154"/>
      <c r="D863" s="144" t="s">
        <v>138</v>
      </c>
      <c r="E863" s="155" t="s">
        <v>1</v>
      </c>
      <c r="F863" s="156" t="s">
        <v>720</v>
      </c>
      <c r="H863" s="157">
        <v>60</v>
      </c>
      <c r="I863" s="158"/>
      <c r="L863" s="154"/>
      <c r="M863" s="159"/>
      <c r="T863" s="160"/>
      <c r="AT863" s="155" t="s">
        <v>138</v>
      </c>
      <c r="AU863" s="155" t="s">
        <v>90</v>
      </c>
      <c r="AV863" s="13" t="s">
        <v>90</v>
      </c>
      <c r="AW863" s="13" t="s">
        <v>36</v>
      </c>
      <c r="AX863" s="13" t="s">
        <v>80</v>
      </c>
      <c r="AY863" s="155" t="s">
        <v>127</v>
      </c>
    </row>
    <row r="864" spans="2:65" s="14" customFormat="1" ht="11.25">
      <c r="B864" s="161"/>
      <c r="D864" s="144" t="s">
        <v>138</v>
      </c>
      <c r="E864" s="162" t="s">
        <v>1</v>
      </c>
      <c r="F864" s="163" t="s">
        <v>145</v>
      </c>
      <c r="H864" s="164">
        <v>60</v>
      </c>
      <c r="I864" s="165"/>
      <c r="L864" s="161"/>
      <c r="M864" s="166"/>
      <c r="T864" s="167"/>
      <c r="AT864" s="162" t="s">
        <v>138</v>
      </c>
      <c r="AU864" s="162" t="s">
        <v>90</v>
      </c>
      <c r="AV864" s="14" t="s">
        <v>134</v>
      </c>
      <c r="AW864" s="14" t="s">
        <v>36</v>
      </c>
      <c r="AX864" s="14" t="s">
        <v>88</v>
      </c>
      <c r="AY864" s="162" t="s">
        <v>127</v>
      </c>
    </row>
    <row r="865" spans="2:65" s="1" customFormat="1" ht="24.2" customHeight="1">
      <c r="B865" s="31"/>
      <c r="C865" s="131" t="s">
        <v>721</v>
      </c>
      <c r="D865" s="131" t="s">
        <v>129</v>
      </c>
      <c r="E865" s="132" t="s">
        <v>722</v>
      </c>
      <c r="F865" s="133" t="s">
        <v>723</v>
      </c>
      <c r="G865" s="134" t="s">
        <v>184</v>
      </c>
      <c r="H865" s="135">
        <v>100</v>
      </c>
      <c r="I865" s="136"/>
      <c r="J865" s="137">
        <f>ROUND(I865*H865,2)</f>
        <v>0</v>
      </c>
      <c r="K865" s="133" t="s">
        <v>133</v>
      </c>
      <c r="L865" s="31"/>
      <c r="M865" s="138" t="s">
        <v>1</v>
      </c>
      <c r="N865" s="139" t="s">
        <v>45</v>
      </c>
      <c r="P865" s="140">
        <f>O865*H865</f>
        <v>0</v>
      </c>
      <c r="Q865" s="140">
        <v>0</v>
      </c>
      <c r="R865" s="140">
        <f>Q865*H865</f>
        <v>0</v>
      </c>
      <c r="S865" s="140">
        <v>0</v>
      </c>
      <c r="T865" s="141">
        <f>S865*H865</f>
        <v>0</v>
      </c>
      <c r="AR865" s="142" t="s">
        <v>134</v>
      </c>
      <c r="AT865" s="142" t="s">
        <v>129</v>
      </c>
      <c r="AU865" s="142" t="s">
        <v>90</v>
      </c>
      <c r="AY865" s="16" t="s">
        <v>127</v>
      </c>
      <c r="BE865" s="143">
        <f>IF(N865="základní",J865,0)</f>
        <v>0</v>
      </c>
      <c r="BF865" s="143">
        <f>IF(N865="snížená",J865,0)</f>
        <v>0</v>
      </c>
      <c r="BG865" s="143">
        <f>IF(N865="zákl. přenesená",J865,0)</f>
        <v>0</v>
      </c>
      <c r="BH865" s="143">
        <f>IF(N865="sníž. přenesená",J865,0)</f>
        <v>0</v>
      </c>
      <c r="BI865" s="143">
        <f>IF(N865="nulová",J865,0)</f>
        <v>0</v>
      </c>
      <c r="BJ865" s="16" t="s">
        <v>88</v>
      </c>
      <c r="BK865" s="143">
        <f>ROUND(I865*H865,2)</f>
        <v>0</v>
      </c>
      <c r="BL865" s="16" t="s">
        <v>134</v>
      </c>
      <c r="BM865" s="142" t="s">
        <v>724</v>
      </c>
    </row>
    <row r="866" spans="2:65" s="1" customFormat="1" ht="11.25">
      <c r="B866" s="31"/>
      <c r="D866" s="144" t="s">
        <v>136</v>
      </c>
      <c r="F866" s="145" t="s">
        <v>723</v>
      </c>
      <c r="I866" s="146"/>
      <c r="L866" s="31"/>
      <c r="M866" s="147"/>
      <c r="T866" s="55"/>
      <c r="AT866" s="16" t="s">
        <v>136</v>
      </c>
      <c r="AU866" s="16" t="s">
        <v>90</v>
      </c>
    </row>
    <row r="867" spans="2:65" s="12" customFormat="1" ht="11.25">
      <c r="B867" s="148"/>
      <c r="D867" s="144" t="s">
        <v>138</v>
      </c>
      <c r="E867" s="149" t="s">
        <v>1</v>
      </c>
      <c r="F867" s="150" t="s">
        <v>709</v>
      </c>
      <c r="H867" s="149" t="s">
        <v>1</v>
      </c>
      <c r="I867" s="151"/>
      <c r="L867" s="148"/>
      <c r="M867" s="152"/>
      <c r="T867" s="153"/>
      <c r="AT867" s="149" t="s">
        <v>138</v>
      </c>
      <c r="AU867" s="149" t="s">
        <v>90</v>
      </c>
      <c r="AV867" s="12" t="s">
        <v>88</v>
      </c>
      <c r="AW867" s="12" t="s">
        <v>36</v>
      </c>
      <c r="AX867" s="12" t="s">
        <v>80</v>
      </c>
      <c r="AY867" s="149" t="s">
        <v>127</v>
      </c>
    </row>
    <row r="868" spans="2:65" s="12" customFormat="1" ht="11.25">
      <c r="B868" s="148"/>
      <c r="D868" s="144" t="s">
        <v>138</v>
      </c>
      <c r="E868" s="149" t="s">
        <v>1</v>
      </c>
      <c r="F868" s="150" t="s">
        <v>140</v>
      </c>
      <c r="H868" s="149" t="s">
        <v>1</v>
      </c>
      <c r="I868" s="151"/>
      <c r="L868" s="148"/>
      <c r="M868" s="152"/>
      <c r="T868" s="153"/>
      <c r="AT868" s="149" t="s">
        <v>138</v>
      </c>
      <c r="AU868" s="149" t="s">
        <v>90</v>
      </c>
      <c r="AV868" s="12" t="s">
        <v>88</v>
      </c>
      <c r="AW868" s="12" t="s">
        <v>36</v>
      </c>
      <c r="AX868" s="12" t="s">
        <v>80</v>
      </c>
      <c r="AY868" s="149" t="s">
        <v>127</v>
      </c>
    </row>
    <row r="869" spans="2:65" s="13" customFormat="1" ht="11.25">
      <c r="B869" s="154"/>
      <c r="D869" s="144" t="s">
        <v>138</v>
      </c>
      <c r="E869" s="155" t="s">
        <v>1</v>
      </c>
      <c r="F869" s="156" t="s">
        <v>725</v>
      </c>
      <c r="H869" s="157">
        <v>100</v>
      </c>
      <c r="I869" s="158"/>
      <c r="L869" s="154"/>
      <c r="M869" s="159"/>
      <c r="T869" s="160"/>
      <c r="AT869" s="155" t="s">
        <v>138</v>
      </c>
      <c r="AU869" s="155" t="s">
        <v>90</v>
      </c>
      <c r="AV869" s="13" t="s">
        <v>90</v>
      </c>
      <c r="AW869" s="13" t="s">
        <v>36</v>
      </c>
      <c r="AX869" s="13" t="s">
        <v>80</v>
      </c>
      <c r="AY869" s="155" t="s">
        <v>127</v>
      </c>
    </row>
    <row r="870" spans="2:65" s="14" customFormat="1" ht="11.25">
      <c r="B870" s="161"/>
      <c r="D870" s="144" t="s">
        <v>138</v>
      </c>
      <c r="E870" s="162" t="s">
        <v>1</v>
      </c>
      <c r="F870" s="163" t="s">
        <v>145</v>
      </c>
      <c r="H870" s="164">
        <v>100</v>
      </c>
      <c r="I870" s="165"/>
      <c r="L870" s="161"/>
      <c r="M870" s="166"/>
      <c r="T870" s="167"/>
      <c r="AT870" s="162" t="s">
        <v>138</v>
      </c>
      <c r="AU870" s="162" t="s">
        <v>90</v>
      </c>
      <c r="AV870" s="14" t="s">
        <v>134</v>
      </c>
      <c r="AW870" s="14" t="s">
        <v>36</v>
      </c>
      <c r="AX870" s="14" t="s">
        <v>88</v>
      </c>
      <c r="AY870" s="162" t="s">
        <v>127</v>
      </c>
    </row>
    <row r="871" spans="2:65" s="1" customFormat="1" ht="24.2" customHeight="1">
      <c r="B871" s="31"/>
      <c r="C871" s="131" t="s">
        <v>726</v>
      </c>
      <c r="D871" s="131" t="s">
        <v>129</v>
      </c>
      <c r="E871" s="132" t="s">
        <v>727</v>
      </c>
      <c r="F871" s="133" t="s">
        <v>728</v>
      </c>
      <c r="G871" s="134" t="s">
        <v>218</v>
      </c>
      <c r="H871" s="135">
        <v>4</v>
      </c>
      <c r="I871" s="136"/>
      <c r="J871" s="137">
        <f>ROUND(I871*H871,2)</f>
        <v>0</v>
      </c>
      <c r="K871" s="133" t="s">
        <v>133</v>
      </c>
      <c r="L871" s="31"/>
      <c r="M871" s="138" t="s">
        <v>1</v>
      </c>
      <c r="N871" s="139" t="s">
        <v>45</v>
      </c>
      <c r="P871" s="140">
        <f>O871*H871</f>
        <v>0</v>
      </c>
      <c r="Q871" s="140">
        <v>0.45937</v>
      </c>
      <c r="R871" s="140">
        <f>Q871*H871</f>
        <v>1.83748</v>
      </c>
      <c r="S871" s="140">
        <v>0</v>
      </c>
      <c r="T871" s="141">
        <f>S871*H871</f>
        <v>0</v>
      </c>
      <c r="AR871" s="142" t="s">
        <v>134</v>
      </c>
      <c r="AT871" s="142" t="s">
        <v>129</v>
      </c>
      <c r="AU871" s="142" t="s">
        <v>90</v>
      </c>
      <c r="AY871" s="16" t="s">
        <v>127</v>
      </c>
      <c r="BE871" s="143">
        <f>IF(N871="základní",J871,0)</f>
        <v>0</v>
      </c>
      <c r="BF871" s="143">
        <f>IF(N871="snížená",J871,0)</f>
        <v>0</v>
      </c>
      <c r="BG871" s="143">
        <f>IF(N871="zákl. přenesená",J871,0)</f>
        <v>0</v>
      </c>
      <c r="BH871" s="143">
        <f>IF(N871="sníž. přenesená",J871,0)</f>
        <v>0</v>
      </c>
      <c r="BI871" s="143">
        <f>IF(N871="nulová",J871,0)</f>
        <v>0</v>
      </c>
      <c r="BJ871" s="16" t="s">
        <v>88</v>
      </c>
      <c r="BK871" s="143">
        <f>ROUND(I871*H871,2)</f>
        <v>0</v>
      </c>
      <c r="BL871" s="16" t="s">
        <v>134</v>
      </c>
      <c r="BM871" s="142" t="s">
        <v>729</v>
      </c>
    </row>
    <row r="872" spans="2:65" s="1" customFormat="1" ht="19.5">
      <c r="B872" s="31"/>
      <c r="D872" s="144" t="s">
        <v>136</v>
      </c>
      <c r="F872" s="145" t="s">
        <v>730</v>
      </c>
      <c r="I872" s="146"/>
      <c r="L872" s="31"/>
      <c r="M872" s="147"/>
      <c r="T872" s="55"/>
      <c r="AT872" s="16" t="s">
        <v>136</v>
      </c>
      <c r="AU872" s="16" t="s">
        <v>90</v>
      </c>
    </row>
    <row r="873" spans="2:65" s="12" customFormat="1" ht="11.25">
      <c r="B873" s="148"/>
      <c r="D873" s="144" t="s">
        <v>138</v>
      </c>
      <c r="E873" s="149" t="s">
        <v>1</v>
      </c>
      <c r="F873" s="150" t="s">
        <v>709</v>
      </c>
      <c r="H873" s="149" t="s">
        <v>1</v>
      </c>
      <c r="I873" s="151"/>
      <c r="L873" s="148"/>
      <c r="M873" s="152"/>
      <c r="T873" s="153"/>
      <c r="AT873" s="149" t="s">
        <v>138</v>
      </c>
      <c r="AU873" s="149" t="s">
        <v>90</v>
      </c>
      <c r="AV873" s="12" t="s">
        <v>88</v>
      </c>
      <c r="AW873" s="12" t="s">
        <v>36</v>
      </c>
      <c r="AX873" s="12" t="s">
        <v>80</v>
      </c>
      <c r="AY873" s="149" t="s">
        <v>127</v>
      </c>
    </row>
    <row r="874" spans="2:65" s="12" customFormat="1" ht="11.25">
      <c r="B874" s="148"/>
      <c r="D874" s="144" t="s">
        <v>138</v>
      </c>
      <c r="E874" s="149" t="s">
        <v>1</v>
      </c>
      <c r="F874" s="150" t="s">
        <v>143</v>
      </c>
      <c r="H874" s="149" t="s">
        <v>1</v>
      </c>
      <c r="I874" s="151"/>
      <c r="L874" s="148"/>
      <c r="M874" s="152"/>
      <c r="T874" s="153"/>
      <c r="AT874" s="149" t="s">
        <v>138</v>
      </c>
      <c r="AU874" s="149" t="s">
        <v>90</v>
      </c>
      <c r="AV874" s="12" t="s">
        <v>88</v>
      </c>
      <c r="AW874" s="12" t="s">
        <v>36</v>
      </c>
      <c r="AX874" s="12" t="s">
        <v>80</v>
      </c>
      <c r="AY874" s="149" t="s">
        <v>127</v>
      </c>
    </row>
    <row r="875" spans="2:65" s="13" customFormat="1" ht="11.25">
      <c r="B875" s="154"/>
      <c r="D875" s="144" t="s">
        <v>138</v>
      </c>
      <c r="E875" s="155" t="s">
        <v>1</v>
      </c>
      <c r="F875" s="156" t="s">
        <v>90</v>
      </c>
      <c r="H875" s="157">
        <v>2</v>
      </c>
      <c r="I875" s="158"/>
      <c r="L875" s="154"/>
      <c r="M875" s="159"/>
      <c r="T875" s="160"/>
      <c r="AT875" s="155" t="s">
        <v>138</v>
      </c>
      <c r="AU875" s="155" t="s">
        <v>90</v>
      </c>
      <c r="AV875" s="13" t="s">
        <v>90</v>
      </c>
      <c r="AW875" s="13" t="s">
        <v>36</v>
      </c>
      <c r="AX875" s="13" t="s">
        <v>80</v>
      </c>
      <c r="AY875" s="155" t="s">
        <v>127</v>
      </c>
    </row>
    <row r="876" spans="2:65" s="12" customFormat="1" ht="11.25">
      <c r="B876" s="148"/>
      <c r="D876" s="144" t="s">
        <v>138</v>
      </c>
      <c r="E876" s="149" t="s">
        <v>1</v>
      </c>
      <c r="F876" s="150" t="s">
        <v>140</v>
      </c>
      <c r="H876" s="149" t="s">
        <v>1</v>
      </c>
      <c r="I876" s="151"/>
      <c r="L876" s="148"/>
      <c r="M876" s="152"/>
      <c r="T876" s="153"/>
      <c r="AT876" s="149" t="s">
        <v>138</v>
      </c>
      <c r="AU876" s="149" t="s">
        <v>90</v>
      </c>
      <c r="AV876" s="12" t="s">
        <v>88</v>
      </c>
      <c r="AW876" s="12" t="s">
        <v>36</v>
      </c>
      <c r="AX876" s="12" t="s">
        <v>80</v>
      </c>
      <c r="AY876" s="149" t="s">
        <v>127</v>
      </c>
    </row>
    <row r="877" spans="2:65" s="13" customFormat="1" ht="11.25">
      <c r="B877" s="154"/>
      <c r="D877" s="144" t="s">
        <v>138</v>
      </c>
      <c r="E877" s="155" t="s">
        <v>1</v>
      </c>
      <c r="F877" s="156" t="s">
        <v>90</v>
      </c>
      <c r="H877" s="157">
        <v>2</v>
      </c>
      <c r="I877" s="158"/>
      <c r="L877" s="154"/>
      <c r="M877" s="159"/>
      <c r="T877" s="160"/>
      <c r="AT877" s="155" t="s">
        <v>138</v>
      </c>
      <c r="AU877" s="155" t="s">
        <v>90</v>
      </c>
      <c r="AV877" s="13" t="s">
        <v>90</v>
      </c>
      <c r="AW877" s="13" t="s">
        <v>36</v>
      </c>
      <c r="AX877" s="13" t="s">
        <v>80</v>
      </c>
      <c r="AY877" s="155" t="s">
        <v>127</v>
      </c>
    </row>
    <row r="878" spans="2:65" s="14" customFormat="1" ht="11.25">
      <c r="B878" s="161"/>
      <c r="D878" s="144" t="s">
        <v>138</v>
      </c>
      <c r="E878" s="162" t="s">
        <v>1</v>
      </c>
      <c r="F878" s="163" t="s">
        <v>145</v>
      </c>
      <c r="H878" s="164">
        <v>4</v>
      </c>
      <c r="I878" s="165"/>
      <c r="L878" s="161"/>
      <c r="M878" s="166"/>
      <c r="T878" s="167"/>
      <c r="AT878" s="162" t="s">
        <v>138</v>
      </c>
      <c r="AU878" s="162" t="s">
        <v>90</v>
      </c>
      <c r="AV878" s="14" t="s">
        <v>134</v>
      </c>
      <c r="AW878" s="14" t="s">
        <v>36</v>
      </c>
      <c r="AX878" s="14" t="s">
        <v>88</v>
      </c>
      <c r="AY878" s="162" t="s">
        <v>127</v>
      </c>
    </row>
    <row r="879" spans="2:65" s="1" customFormat="1" ht="24.2" customHeight="1">
      <c r="B879" s="31"/>
      <c r="C879" s="131" t="s">
        <v>731</v>
      </c>
      <c r="D879" s="131" t="s">
        <v>129</v>
      </c>
      <c r="E879" s="132" t="s">
        <v>732</v>
      </c>
      <c r="F879" s="133" t="s">
        <v>733</v>
      </c>
      <c r="G879" s="134" t="s">
        <v>218</v>
      </c>
      <c r="H879" s="135">
        <v>1</v>
      </c>
      <c r="I879" s="136"/>
      <c r="J879" s="137">
        <f>ROUND(I879*H879,2)</f>
        <v>0</v>
      </c>
      <c r="K879" s="133" t="s">
        <v>133</v>
      </c>
      <c r="L879" s="31"/>
      <c r="M879" s="138" t="s">
        <v>1</v>
      </c>
      <c r="N879" s="139" t="s">
        <v>45</v>
      </c>
      <c r="P879" s="140">
        <f>O879*H879</f>
        <v>0</v>
      </c>
      <c r="Q879" s="140">
        <v>0</v>
      </c>
      <c r="R879" s="140">
        <f>Q879*H879</f>
        <v>0</v>
      </c>
      <c r="S879" s="140">
        <v>0.1</v>
      </c>
      <c r="T879" s="141">
        <f>S879*H879</f>
        <v>0.1</v>
      </c>
      <c r="AR879" s="142" t="s">
        <v>134</v>
      </c>
      <c r="AT879" s="142" t="s">
        <v>129</v>
      </c>
      <c r="AU879" s="142" t="s">
        <v>90</v>
      </c>
      <c r="AY879" s="16" t="s">
        <v>127</v>
      </c>
      <c r="BE879" s="143">
        <f>IF(N879="základní",J879,0)</f>
        <v>0</v>
      </c>
      <c r="BF879" s="143">
        <f>IF(N879="snížená",J879,0)</f>
        <v>0</v>
      </c>
      <c r="BG879" s="143">
        <f>IF(N879="zákl. přenesená",J879,0)</f>
        <v>0</v>
      </c>
      <c r="BH879" s="143">
        <f>IF(N879="sníž. přenesená",J879,0)</f>
        <v>0</v>
      </c>
      <c r="BI879" s="143">
        <f>IF(N879="nulová",J879,0)</f>
        <v>0</v>
      </c>
      <c r="BJ879" s="16" t="s">
        <v>88</v>
      </c>
      <c r="BK879" s="143">
        <f>ROUND(I879*H879,2)</f>
        <v>0</v>
      </c>
      <c r="BL879" s="16" t="s">
        <v>134</v>
      </c>
      <c r="BM879" s="142" t="s">
        <v>734</v>
      </c>
    </row>
    <row r="880" spans="2:65" s="1" customFormat="1" ht="19.5">
      <c r="B880" s="31"/>
      <c r="D880" s="144" t="s">
        <v>136</v>
      </c>
      <c r="F880" s="145" t="s">
        <v>735</v>
      </c>
      <c r="I880" s="146"/>
      <c r="L880" s="31"/>
      <c r="M880" s="147"/>
      <c r="T880" s="55"/>
      <c r="AT880" s="16" t="s">
        <v>136</v>
      </c>
      <c r="AU880" s="16" t="s">
        <v>90</v>
      </c>
    </row>
    <row r="881" spans="2:65" s="12" customFormat="1" ht="11.25">
      <c r="B881" s="148"/>
      <c r="D881" s="144" t="s">
        <v>138</v>
      </c>
      <c r="E881" s="149" t="s">
        <v>1</v>
      </c>
      <c r="F881" s="150" t="s">
        <v>709</v>
      </c>
      <c r="H881" s="149" t="s">
        <v>1</v>
      </c>
      <c r="I881" s="151"/>
      <c r="L881" s="148"/>
      <c r="M881" s="152"/>
      <c r="T881" s="153"/>
      <c r="AT881" s="149" t="s">
        <v>138</v>
      </c>
      <c r="AU881" s="149" t="s">
        <v>90</v>
      </c>
      <c r="AV881" s="12" t="s">
        <v>88</v>
      </c>
      <c r="AW881" s="12" t="s">
        <v>36</v>
      </c>
      <c r="AX881" s="12" t="s">
        <v>80</v>
      </c>
      <c r="AY881" s="149" t="s">
        <v>127</v>
      </c>
    </row>
    <row r="882" spans="2:65" s="12" customFormat="1" ht="11.25">
      <c r="B882" s="148"/>
      <c r="D882" s="144" t="s">
        <v>138</v>
      </c>
      <c r="E882" s="149" t="s">
        <v>1</v>
      </c>
      <c r="F882" s="150" t="s">
        <v>140</v>
      </c>
      <c r="H882" s="149" t="s">
        <v>1</v>
      </c>
      <c r="I882" s="151"/>
      <c r="L882" s="148"/>
      <c r="M882" s="152"/>
      <c r="T882" s="153"/>
      <c r="AT882" s="149" t="s">
        <v>138</v>
      </c>
      <c r="AU882" s="149" t="s">
        <v>90</v>
      </c>
      <c r="AV882" s="12" t="s">
        <v>88</v>
      </c>
      <c r="AW882" s="12" t="s">
        <v>36</v>
      </c>
      <c r="AX882" s="12" t="s">
        <v>80</v>
      </c>
      <c r="AY882" s="149" t="s">
        <v>127</v>
      </c>
    </row>
    <row r="883" spans="2:65" s="13" customFormat="1" ht="11.25">
      <c r="B883" s="154"/>
      <c r="D883" s="144" t="s">
        <v>138</v>
      </c>
      <c r="E883" s="155" t="s">
        <v>1</v>
      </c>
      <c r="F883" s="156" t="s">
        <v>88</v>
      </c>
      <c r="H883" s="157">
        <v>1</v>
      </c>
      <c r="I883" s="158"/>
      <c r="L883" s="154"/>
      <c r="M883" s="159"/>
      <c r="T883" s="160"/>
      <c r="AT883" s="155" t="s">
        <v>138</v>
      </c>
      <c r="AU883" s="155" t="s">
        <v>90</v>
      </c>
      <c r="AV883" s="13" t="s">
        <v>90</v>
      </c>
      <c r="AW883" s="13" t="s">
        <v>36</v>
      </c>
      <c r="AX883" s="13" t="s">
        <v>80</v>
      </c>
      <c r="AY883" s="155" t="s">
        <v>127</v>
      </c>
    </row>
    <row r="884" spans="2:65" s="14" customFormat="1" ht="11.25">
      <c r="B884" s="161"/>
      <c r="D884" s="144" t="s">
        <v>138</v>
      </c>
      <c r="E884" s="162" t="s">
        <v>1</v>
      </c>
      <c r="F884" s="163" t="s">
        <v>145</v>
      </c>
      <c r="H884" s="164">
        <v>1</v>
      </c>
      <c r="I884" s="165"/>
      <c r="L884" s="161"/>
      <c r="M884" s="166"/>
      <c r="T884" s="167"/>
      <c r="AT884" s="162" t="s">
        <v>138</v>
      </c>
      <c r="AU884" s="162" t="s">
        <v>90</v>
      </c>
      <c r="AV884" s="14" t="s">
        <v>134</v>
      </c>
      <c r="AW884" s="14" t="s">
        <v>36</v>
      </c>
      <c r="AX884" s="14" t="s">
        <v>88</v>
      </c>
      <c r="AY884" s="162" t="s">
        <v>127</v>
      </c>
    </row>
    <row r="885" spans="2:65" s="1" customFormat="1" ht="24.2" customHeight="1">
      <c r="B885" s="31"/>
      <c r="C885" s="131" t="s">
        <v>736</v>
      </c>
      <c r="D885" s="131" t="s">
        <v>129</v>
      </c>
      <c r="E885" s="132" t="s">
        <v>737</v>
      </c>
      <c r="F885" s="133" t="s">
        <v>738</v>
      </c>
      <c r="G885" s="134" t="s">
        <v>259</v>
      </c>
      <c r="H885" s="135">
        <v>0.495</v>
      </c>
      <c r="I885" s="136"/>
      <c r="J885" s="137">
        <f>ROUND(I885*H885,2)</f>
        <v>0</v>
      </c>
      <c r="K885" s="133" t="s">
        <v>133</v>
      </c>
      <c r="L885" s="31"/>
      <c r="M885" s="138" t="s">
        <v>1</v>
      </c>
      <c r="N885" s="139" t="s">
        <v>45</v>
      </c>
      <c r="P885" s="140">
        <f>O885*H885</f>
        <v>0</v>
      </c>
      <c r="Q885" s="140">
        <v>0</v>
      </c>
      <c r="R885" s="140">
        <f>Q885*H885</f>
        <v>0</v>
      </c>
      <c r="S885" s="140">
        <v>1.76</v>
      </c>
      <c r="T885" s="141">
        <f>S885*H885</f>
        <v>0.87119999999999997</v>
      </c>
      <c r="AR885" s="142" t="s">
        <v>134</v>
      </c>
      <c r="AT885" s="142" t="s">
        <v>129</v>
      </c>
      <c r="AU885" s="142" t="s">
        <v>90</v>
      </c>
      <c r="AY885" s="16" t="s">
        <v>127</v>
      </c>
      <c r="BE885" s="143">
        <f>IF(N885="základní",J885,0)</f>
        <v>0</v>
      </c>
      <c r="BF885" s="143">
        <f>IF(N885="snížená",J885,0)</f>
        <v>0</v>
      </c>
      <c r="BG885" s="143">
        <f>IF(N885="zákl. přenesená",J885,0)</f>
        <v>0</v>
      </c>
      <c r="BH885" s="143">
        <f>IF(N885="sníž. přenesená",J885,0)</f>
        <v>0</v>
      </c>
      <c r="BI885" s="143">
        <f>IF(N885="nulová",J885,0)</f>
        <v>0</v>
      </c>
      <c r="BJ885" s="16" t="s">
        <v>88</v>
      </c>
      <c r="BK885" s="143">
        <f>ROUND(I885*H885,2)</f>
        <v>0</v>
      </c>
      <c r="BL885" s="16" t="s">
        <v>134</v>
      </c>
      <c r="BM885" s="142" t="s">
        <v>739</v>
      </c>
    </row>
    <row r="886" spans="2:65" s="1" customFormat="1" ht="19.5">
      <c r="B886" s="31"/>
      <c r="D886" s="144" t="s">
        <v>136</v>
      </c>
      <c r="F886" s="145" t="s">
        <v>740</v>
      </c>
      <c r="I886" s="146"/>
      <c r="L886" s="31"/>
      <c r="M886" s="147"/>
      <c r="T886" s="55"/>
      <c r="AT886" s="16" t="s">
        <v>136</v>
      </c>
      <c r="AU886" s="16" t="s">
        <v>90</v>
      </c>
    </row>
    <row r="887" spans="2:65" s="1" customFormat="1" ht="19.5">
      <c r="B887" s="31"/>
      <c r="D887" s="144" t="s">
        <v>464</v>
      </c>
      <c r="F887" s="178" t="s">
        <v>741</v>
      </c>
      <c r="I887" s="146"/>
      <c r="L887" s="31"/>
      <c r="M887" s="147"/>
      <c r="T887" s="55"/>
      <c r="AT887" s="16" t="s">
        <v>464</v>
      </c>
      <c r="AU887" s="16" t="s">
        <v>90</v>
      </c>
    </row>
    <row r="888" spans="2:65" s="12" customFormat="1" ht="11.25">
      <c r="B888" s="148"/>
      <c r="D888" s="144" t="s">
        <v>138</v>
      </c>
      <c r="E888" s="149" t="s">
        <v>1</v>
      </c>
      <c r="F888" s="150" t="s">
        <v>709</v>
      </c>
      <c r="H888" s="149" t="s">
        <v>1</v>
      </c>
      <c r="I888" s="151"/>
      <c r="L888" s="148"/>
      <c r="M888" s="152"/>
      <c r="T888" s="153"/>
      <c r="AT888" s="149" t="s">
        <v>138</v>
      </c>
      <c r="AU888" s="149" t="s">
        <v>90</v>
      </c>
      <c r="AV888" s="12" t="s">
        <v>88</v>
      </c>
      <c r="AW888" s="12" t="s">
        <v>36</v>
      </c>
      <c r="AX888" s="12" t="s">
        <v>80</v>
      </c>
      <c r="AY888" s="149" t="s">
        <v>127</v>
      </c>
    </row>
    <row r="889" spans="2:65" s="12" customFormat="1" ht="11.25">
      <c r="B889" s="148"/>
      <c r="D889" s="144" t="s">
        <v>138</v>
      </c>
      <c r="E889" s="149" t="s">
        <v>1</v>
      </c>
      <c r="F889" s="150" t="s">
        <v>140</v>
      </c>
      <c r="H889" s="149" t="s">
        <v>1</v>
      </c>
      <c r="I889" s="151"/>
      <c r="L889" s="148"/>
      <c r="M889" s="152"/>
      <c r="T889" s="153"/>
      <c r="AT889" s="149" t="s">
        <v>138</v>
      </c>
      <c r="AU889" s="149" t="s">
        <v>90</v>
      </c>
      <c r="AV889" s="12" t="s">
        <v>88</v>
      </c>
      <c r="AW889" s="12" t="s">
        <v>36</v>
      </c>
      <c r="AX889" s="12" t="s">
        <v>80</v>
      </c>
      <c r="AY889" s="149" t="s">
        <v>127</v>
      </c>
    </row>
    <row r="890" spans="2:65" s="13" customFormat="1" ht="11.25">
      <c r="B890" s="154"/>
      <c r="D890" s="144" t="s">
        <v>138</v>
      </c>
      <c r="E890" s="155" t="s">
        <v>1</v>
      </c>
      <c r="F890" s="156" t="s">
        <v>742</v>
      </c>
      <c r="H890" s="157">
        <v>0.495</v>
      </c>
      <c r="I890" s="158"/>
      <c r="L890" s="154"/>
      <c r="M890" s="159"/>
      <c r="T890" s="160"/>
      <c r="AT890" s="155" t="s">
        <v>138</v>
      </c>
      <c r="AU890" s="155" t="s">
        <v>90</v>
      </c>
      <c r="AV890" s="13" t="s">
        <v>90</v>
      </c>
      <c r="AW890" s="13" t="s">
        <v>36</v>
      </c>
      <c r="AX890" s="13" t="s">
        <v>80</v>
      </c>
      <c r="AY890" s="155" t="s">
        <v>127</v>
      </c>
    </row>
    <row r="891" spans="2:65" s="14" customFormat="1" ht="11.25">
      <c r="B891" s="161"/>
      <c r="D891" s="144" t="s">
        <v>138</v>
      </c>
      <c r="E891" s="162" t="s">
        <v>1</v>
      </c>
      <c r="F891" s="163" t="s">
        <v>145</v>
      </c>
      <c r="H891" s="164">
        <v>0.495</v>
      </c>
      <c r="I891" s="165"/>
      <c r="L891" s="161"/>
      <c r="M891" s="166"/>
      <c r="T891" s="167"/>
      <c r="AT891" s="162" t="s">
        <v>138</v>
      </c>
      <c r="AU891" s="162" t="s">
        <v>90</v>
      </c>
      <c r="AV891" s="14" t="s">
        <v>134</v>
      </c>
      <c r="AW891" s="14" t="s">
        <v>36</v>
      </c>
      <c r="AX891" s="14" t="s">
        <v>88</v>
      </c>
      <c r="AY891" s="162" t="s">
        <v>127</v>
      </c>
    </row>
    <row r="892" spans="2:65" s="1" customFormat="1" ht="16.5" customHeight="1">
      <c r="B892" s="31"/>
      <c r="C892" s="131" t="s">
        <v>743</v>
      </c>
      <c r="D892" s="131" t="s">
        <v>129</v>
      </c>
      <c r="E892" s="132" t="s">
        <v>744</v>
      </c>
      <c r="F892" s="133" t="s">
        <v>745</v>
      </c>
      <c r="G892" s="134" t="s">
        <v>218</v>
      </c>
      <c r="H892" s="135">
        <v>4</v>
      </c>
      <c r="I892" s="136"/>
      <c r="J892" s="137">
        <f>ROUND(I892*H892,2)</f>
        <v>0</v>
      </c>
      <c r="K892" s="133" t="s">
        <v>133</v>
      </c>
      <c r="L892" s="31"/>
      <c r="M892" s="138" t="s">
        <v>1</v>
      </c>
      <c r="N892" s="139" t="s">
        <v>45</v>
      </c>
      <c r="P892" s="140">
        <f>O892*H892</f>
        <v>0</v>
      </c>
      <c r="Q892" s="140">
        <v>0.04</v>
      </c>
      <c r="R892" s="140">
        <f>Q892*H892</f>
        <v>0.16</v>
      </c>
      <c r="S892" s="140">
        <v>0</v>
      </c>
      <c r="T892" s="141">
        <f>S892*H892</f>
        <v>0</v>
      </c>
      <c r="AR892" s="142" t="s">
        <v>134</v>
      </c>
      <c r="AT892" s="142" t="s">
        <v>129</v>
      </c>
      <c r="AU892" s="142" t="s">
        <v>90</v>
      </c>
      <c r="AY892" s="16" t="s">
        <v>127</v>
      </c>
      <c r="BE892" s="143">
        <f>IF(N892="základní",J892,0)</f>
        <v>0</v>
      </c>
      <c r="BF892" s="143">
        <f>IF(N892="snížená",J892,0)</f>
        <v>0</v>
      </c>
      <c r="BG892" s="143">
        <f>IF(N892="zákl. přenesená",J892,0)</f>
        <v>0</v>
      </c>
      <c r="BH892" s="143">
        <f>IF(N892="sníž. přenesená",J892,0)</f>
        <v>0</v>
      </c>
      <c r="BI892" s="143">
        <f>IF(N892="nulová",J892,0)</f>
        <v>0</v>
      </c>
      <c r="BJ892" s="16" t="s">
        <v>88</v>
      </c>
      <c r="BK892" s="143">
        <f>ROUND(I892*H892,2)</f>
        <v>0</v>
      </c>
      <c r="BL892" s="16" t="s">
        <v>134</v>
      </c>
      <c r="BM892" s="142" t="s">
        <v>746</v>
      </c>
    </row>
    <row r="893" spans="2:65" s="1" customFormat="1" ht="11.25">
      <c r="B893" s="31"/>
      <c r="D893" s="144" t="s">
        <v>136</v>
      </c>
      <c r="F893" s="145" t="s">
        <v>747</v>
      </c>
      <c r="I893" s="146"/>
      <c r="L893" s="31"/>
      <c r="M893" s="147"/>
      <c r="T893" s="55"/>
      <c r="AT893" s="16" t="s">
        <v>136</v>
      </c>
      <c r="AU893" s="16" t="s">
        <v>90</v>
      </c>
    </row>
    <row r="894" spans="2:65" s="12" customFormat="1" ht="11.25">
      <c r="B894" s="148"/>
      <c r="D894" s="144" t="s">
        <v>138</v>
      </c>
      <c r="E894" s="149" t="s">
        <v>1</v>
      </c>
      <c r="F894" s="150" t="s">
        <v>506</v>
      </c>
      <c r="H894" s="149" t="s">
        <v>1</v>
      </c>
      <c r="I894" s="151"/>
      <c r="L894" s="148"/>
      <c r="M894" s="152"/>
      <c r="T894" s="153"/>
      <c r="AT894" s="149" t="s">
        <v>138</v>
      </c>
      <c r="AU894" s="149" t="s">
        <v>90</v>
      </c>
      <c r="AV894" s="12" t="s">
        <v>88</v>
      </c>
      <c r="AW894" s="12" t="s">
        <v>36</v>
      </c>
      <c r="AX894" s="12" t="s">
        <v>80</v>
      </c>
      <c r="AY894" s="149" t="s">
        <v>127</v>
      </c>
    </row>
    <row r="895" spans="2:65" s="12" customFormat="1" ht="11.25">
      <c r="B895" s="148"/>
      <c r="D895" s="144" t="s">
        <v>138</v>
      </c>
      <c r="E895" s="149" t="s">
        <v>1</v>
      </c>
      <c r="F895" s="150" t="s">
        <v>140</v>
      </c>
      <c r="H895" s="149" t="s">
        <v>1</v>
      </c>
      <c r="I895" s="151"/>
      <c r="L895" s="148"/>
      <c r="M895" s="152"/>
      <c r="T895" s="153"/>
      <c r="AT895" s="149" t="s">
        <v>138</v>
      </c>
      <c r="AU895" s="149" t="s">
        <v>90</v>
      </c>
      <c r="AV895" s="12" t="s">
        <v>88</v>
      </c>
      <c r="AW895" s="12" t="s">
        <v>36</v>
      </c>
      <c r="AX895" s="12" t="s">
        <v>80</v>
      </c>
      <c r="AY895" s="149" t="s">
        <v>127</v>
      </c>
    </row>
    <row r="896" spans="2:65" s="13" customFormat="1" ht="11.25">
      <c r="B896" s="154"/>
      <c r="D896" s="144" t="s">
        <v>138</v>
      </c>
      <c r="E896" s="155" t="s">
        <v>1</v>
      </c>
      <c r="F896" s="156" t="s">
        <v>152</v>
      </c>
      <c r="H896" s="157">
        <v>3</v>
      </c>
      <c r="I896" s="158"/>
      <c r="L896" s="154"/>
      <c r="M896" s="159"/>
      <c r="T896" s="160"/>
      <c r="AT896" s="155" t="s">
        <v>138</v>
      </c>
      <c r="AU896" s="155" t="s">
        <v>90</v>
      </c>
      <c r="AV896" s="13" t="s">
        <v>90</v>
      </c>
      <c r="AW896" s="13" t="s">
        <v>36</v>
      </c>
      <c r="AX896" s="13" t="s">
        <v>80</v>
      </c>
      <c r="AY896" s="155" t="s">
        <v>127</v>
      </c>
    </row>
    <row r="897" spans="2:65" s="12" customFormat="1" ht="11.25">
      <c r="B897" s="148"/>
      <c r="D897" s="144" t="s">
        <v>138</v>
      </c>
      <c r="E897" s="149" t="s">
        <v>1</v>
      </c>
      <c r="F897" s="150" t="s">
        <v>143</v>
      </c>
      <c r="H897" s="149" t="s">
        <v>1</v>
      </c>
      <c r="I897" s="151"/>
      <c r="L897" s="148"/>
      <c r="M897" s="152"/>
      <c r="T897" s="153"/>
      <c r="AT897" s="149" t="s">
        <v>138</v>
      </c>
      <c r="AU897" s="149" t="s">
        <v>90</v>
      </c>
      <c r="AV897" s="12" t="s">
        <v>88</v>
      </c>
      <c r="AW897" s="12" t="s">
        <v>36</v>
      </c>
      <c r="AX897" s="12" t="s">
        <v>80</v>
      </c>
      <c r="AY897" s="149" t="s">
        <v>127</v>
      </c>
    </row>
    <row r="898" spans="2:65" s="13" customFormat="1" ht="11.25">
      <c r="B898" s="154"/>
      <c r="D898" s="144" t="s">
        <v>138</v>
      </c>
      <c r="E898" s="155" t="s">
        <v>1</v>
      </c>
      <c r="F898" s="156" t="s">
        <v>88</v>
      </c>
      <c r="H898" s="157">
        <v>1</v>
      </c>
      <c r="I898" s="158"/>
      <c r="L898" s="154"/>
      <c r="M898" s="159"/>
      <c r="T898" s="160"/>
      <c r="AT898" s="155" t="s">
        <v>138</v>
      </c>
      <c r="AU898" s="155" t="s">
        <v>90</v>
      </c>
      <c r="AV898" s="13" t="s">
        <v>90</v>
      </c>
      <c r="AW898" s="13" t="s">
        <v>36</v>
      </c>
      <c r="AX898" s="13" t="s">
        <v>80</v>
      </c>
      <c r="AY898" s="155" t="s">
        <v>127</v>
      </c>
    </row>
    <row r="899" spans="2:65" s="14" customFormat="1" ht="11.25">
      <c r="B899" s="161"/>
      <c r="D899" s="144" t="s">
        <v>138</v>
      </c>
      <c r="E899" s="162" t="s">
        <v>1</v>
      </c>
      <c r="F899" s="163" t="s">
        <v>145</v>
      </c>
      <c r="H899" s="164">
        <v>4</v>
      </c>
      <c r="I899" s="165"/>
      <c r="L899" s="161"/>
      <c r="M899" s="166"/>
      <c r="T899" s="167"/>
      <c r="AT899" s="162" t="s">
        <v>138</v>
      </c>
      <c r="AU899" s="162" t="s">
        <v>90</v>
      </c>
      <c r="AV899" s="14" t="s">
        <v>134</v>
      </c>
      <c r="AW899" s="14" t="s">
        <v>36</v>
      </c>
      <c r="AX899" s="14" t="s">
        <v>88</v>
      </c>
      <c r="AY899" s="162" t="s">
        <v>127</v>
      </c>
    </row>
    <row r="900" spans="2:65" s="1" customFormat="1" ht="24.2" customHeight="1">
      <c r="B900" s="31"/>
      <c r="C900" s="168" t="s">
        <v>748</v>
      </c>
      <c r="D900" s="168" t="s">
        <v>310</v>
      </c>
      <c r="E900" s="169" t="s">
        <v>749</v>
      </c>
      <c r="F900" s="170" t="s">
        <v>750</v>
      </c>
      <c r="G900" s="171" t="s">
        <v>218</v>
      </c>
      <c r="H900" s="172">
        <v>4</v>
      </c>
      <c r="I900" s="173"/>
      <c r="J900" s="174">
        <f>ROUND(I900*H900,2)</f>
        <v>0</v>
      </c>
      <c r="K900" s="170" t="s">
        <v>133</v>
      </c>
      <c r="L900" s="175"/>
      <c r="M900" s="176" t="s">
        <v>1</v>
      </c>
      <c r="N900" s="177" t="s">
        <v>45</v>
      </c>
      <c r="P900" s="140">
        <f>O900*H900</f>
        <v>0</v>
      </c>
      <c r="Q900" s="140">
        <v>1.3299999999999999E-2</v>
      </c>
      <c r="R900" s="140">
        <f>Q900*H900</f>
        <v>5.3199999999999997E-2</v>
      </c>
      <c r="S900" s="140">
        <v>0</v>
      </c>
      <c r="T900" s="141">
        <f>S900*H900</f>
        <v>0</v>
      </c>
      <c r="AR900" s="142" t="s">
        <v>189</v>
      </c>
      <c r="AT900" s="142" t="s">
        <v>310</v>
      </c>
      <c r="AU900" s="142" t="s">
        <v>90</v>
      </c>
      <c r="AY900" s="16" t="s">
        <v>127</v>
      </c>
      <c r="BE900" s="143">
        <f>IF(N900="základní",J900,0)</f>
        <v>0</v>
      </c>
      <c r="BF900" s="143">
        <f>IF(N900="snížená",J900,0)</f>
        <v>0</v>
      </c>
      <c r="BG900" s="143">
        <f>IF(N900="zákl. přenesená",J900,0)</f>
        <v>0</v>
      </c>
      <c r="BH900" s="143">
        <f>IF(N900="sníž. přenesená",J900,0)</f>
        <v>0</v>
      </c>
      <c r="BI900" s="143">
        <f>IF(N900="nulová",J900,0)</f>
        <v>0</v>
      </c>
      <c r="BJ900" s="16" t="s">
        <v>88</v>
      </c>
      <c r="BK900" s="143">
        <f>ROUND(I900*H900,2)</f>
        <v>0</v>
      </c>
      <c r="BL900" s="16" t="s">
        <v>134</v>
      </c>
      <c r="BM900" s="142" t="s">
        <v>751</v>
      </c>
    </row>
    <row r="901" spans="2:65" s="1" customFormat="1" ht="19.5">
      <c r="B901" s="31"/>
      <c r="D901" s="144" t="s">
        <v>136</v>
      </c>
      <c r="F901" s="145" t="s">
        <v>750</v>
      </c>
      <c r="I901" s="146"/>
      <c r="L901" s="31"/>
      <c r="M901" s="147"/>
      <c r="T901" s="55"/>
      <c r="AT901" s="16" t="s">
        <v>136</v>
      </c>
      <c r="AU901" s="16" t="s">
        <v>90</v>
      </c>
    </row>
    <row r="902" spans="2:65" s="12" customFormat="1" ht="11.25">
      <c r="B902" s="148"/>
      <c r="D902" s="144" t="s">
        <v>138</v>
      </c>
      <c r="E902" s="149" t="s">
        <v>1</v>
      </c>
      <c r="F902" s="150" t="s">
        <v>506</v>
      </c>
      <c r="H902" s="149" t="s">
        <v>1</v>
      </c>
      <c r="I902" s="151"/>
      <c r="L902" s="148"/>
      <c r="M902" s="152"/>
      <c r="T902" s="153"/>
      <c r="AT902" s="149" t="s">
        <v>138</v>
      </c>
      <c r="AU902" s="149" t="s">
        <v>90</v>
      </c>
      <c r="AV902" s="12" t="s">
        <v>88</v>
      </c>
      <c r="AW902" s="12" t="s">
        <v>36</v>
      </c>
      <c r="AX902" s="12" t="s">
        <v>80</v>
      </c>
      <c r="AY902" s="149" t="s">
        <v>127</v>
      </c>
    </row>
    <row r="903" spans="2:65" s="12" customFormat="1" ht="11.25">
      <c r="B903" s="148"/>
      <c r="D903" s="144" t="s">
        <v>138</v>
      </c>
      <c r="E903" s="149" t="s">
        <v>1</v>
      </c>
      <c r="F903" s="150" t="s">
        <v>140</v>
      </c>
      <c r="H903" s="149" t="s">
        <v>1</v>
      </c>
      <c r="I903" s="151"/>
      <c r="L903" s="148"/>
      <c r="M903" s="152"/>
      <c r="T903" s="153"/>
      <c r="AT903" s="149" t="s">
        <v>138</v>
      </c>
      <c r="AU903" s="149" t="s">
        <v>90</v>
      </c>
      <c r="AV903" s="12" t="s">
        <v>88</v>
      </c>
      <c r="AW903" s="12" t="s">
        <v>36</v>
      </c>
      <c r="AX903" s="12" t="s">
        <v>80</v>
      </c>
      <c r="AY903" s="149" t="s">
        <v>127</v>
      </c>
    </row>
    <row r="904" spans="2:65" s="13" customFormat="1" ht="11.25">
      <c r="B904" s="154"/>
      <c r="D904" s="144" t="s">
        <v>138</v>
      </c>
      <c r="E904" s="155" t="s">
        <v>1</v>
      </c>
      <c r="F904" s="156" t="s">
        <v>152</v>
      </c>
      <c r="H904" s="157">
        <v>3</v>
      </c>
      <c r="I904" s="158"/>
      <c r="L904" s="154"/>
      <c r="M904" s="159"/>
      <c r="T904" s="160"/>
      <c r="AT904" s="155" t="s">
        <v>138</v>
      </c>
      <c r="AU904" s="155" t="s">
        <v>90</v>
      </c>
      <c r="AV904" s="13" t="s">
        <v>90</v>
      </c>
      <c r="AW904" s="13" t="s">
        <v>36</v>
      </c>
      <c r="AX904" s="13" t="s">
        <v>80</v>
      </c>
      <c r="AY904" s="155" t="s">
        <v>127</v>
      </c>
    </row>
    <row r="905" spans="2:65" s="12" customFormat="1" ht="11.25">
      <c r="B905" s="148"/>
      <c r="D905" s="144" t="s">
        <v>138</v>
      </c>
      <c r="E905" s="149" t="s">
        <v>1</v>
      </c>
      <c r="F905" s="150" t="s">
        <v>143</v>
      </c>
      <c r="H905" s="149" t="s">
        <v>1</v>
      </c>
      <c r="I905" s="151"/>
      <c r="L905" s="148"/>
      <c r="M905" s="152"/>
      <c r="T905" s="153"/>
      <c r="AT905" s="149" t="s">
        <v>138</v>
      </c>
      <c r="AU905" s="149" t="s">
        <v>90</v>
      </c>
      <c r="AV905" s="12" t="s">
        <v>88</v>
      </c>
      <c r="AW905" s="12" t="s">
        <v>36</v>
      </c>
      <c r="AX905" s="12" t="s">
        <v>80</v>
      </c>
      <c r="AY905" s="149" t="s">
        <v>127</v>
      </c>
    </row>
    <row r="906" spans="2:65" s="13" customFormat="1" ht="11.25">
      <c r="B906" s="154"/>
      <c r="D906" s="144" t="s">
        <v>138</v>
      </c>
      <c r="E906" s="155" t="s">
        <v>1</v>
      </c>
      <c r="F906" s="156" t="s">
        <v>88</v>
      </c>
      <c r="H906" s="157">
        <v>1</v>
      </c>
      <c r="I906" s="158"/>
      <c r="L906" s="154"/>
      <c r="M906" s="159"/>
      <c r="T906" s="160"/>
      <c r="AT906" s="155" t="s">
        <v>138</v>
      </c>
      <c r="AU906" s="155" t="s">
        <v>90</v>
      </c>
      <c r="AV906" s="13" t="s">
        <v>90</v>
      </c>
      <c r="AW906" s="13" t="s">
        <v>36</v>
      </c>
      <c r="AX906" s="13" t="s">
        <v>80</v>
      </c>
      <c r="AY906" s="155" t="s">
        <v>127</v>
      </c>
    </row>
    <row r="907" spans="2:65" s="14" customFormat="1" ht="11.25">
      <c r="B907" s="161"/>
      <c r="D907" s="144" t="s">
        <v>138</v>
      </c>
      <c r="E907" s="162" t="s">
        <v>1</v>
      </c>
      <c r="F907" s="163" t="s">
        <v>145</v>
      </c>
      <c r="H907" s="164">
        <v>4</v>
      </c>
      <c r="I907" s="165"/>
      <c r="L907" s="161"/>
      <c r="M907" s="166"/>
      <c r="T907" s="167"/>
      <c r="AT907" s="162" t="s">
        <v>138</v>
      </c>
      <c r="AU907" s="162" t="s">
        <v>90</v>
      </c>
      <c r="AV907" s="14" t="s">
        <v>134</v>
      </c>
      <c r="AW907" s="14" t="s">
        <v>36</v>
      </c>
      <c r="AX907" s="14" t="s">
        <v>88</v>
      </c>
      <c r="AY907" s="162" t="s">
        <v>127</v>
      </c>
    </row>
    <row r="908" spans="2:65" s="1" customFormat="1" ht="24.2" customHeight="1">
      <c r="B908" s="31"/>
      <c r="C908" s="168" t="s">
        <v>752</v>
      </c>
      <c r="D908" s="168" t="s">
        <v>310</v>
      </c>
      <c r="E908" s="169" t="s">
        <v>753</v>
      </c>
      <c r="F908" s="170" t="s">
        <v>754</v>
      </c>
      <c r="G908" s="171" t="s">
        <v>218</v>
      </c>
      <c r="H908" s="172">
        <v>4</v>
      </c>
      <c r="I908" s="173"/>
      <c r="J908" s="174">
        <f>ROUND(I908*H908,2)</f>
        <v>0</v>
      </c>
      <c r="K908" s="170" t="s">
        <v>133</v>
      </c>
      <c r="L908" s="175"/>
      <c r="M908" s="176" t="s">
        <v>1</v>
      </c>
      <c r="N908" s="177" t="s">
        <v>45</v>
      </c>
      <c r="P908" s="140">
        <f>O908*H908</f>
        <v>0</v>
      </c>
      <c r="Q908" s="140">
        <v>2.9999999999999997E-4</v>
      </c>
      <c r="R908" s="140">
        <f>Q908*H908</f>
        <v>1.1999999999999999E-3</v>
      </c>
      <c r="S908" s="140">
        <v>0</v>
      </c>
      <c r="T908" s="141">
        <f>S908*H908</f>
        <v>0</v>
      </c>
      <c r="AR908" s="142" t="s">
        <v>189</v>
      </c>
      <c r="AT908" s="142" t="s">
        <v>310</v>
      </c>
      <c r="AU908" s="142" t="s">
        <v>90</v>
      </c>
      <c r="AY908" s="16" t="s">
        <v>127</v>
      </c>
      <c r="BE908" s="143">
        <f>IF(N908="základní",J908,0)</f>
        <v>0</v>
      </c>
      <c r="BF908" s="143">
        <f>IF(N908="snížená",J908,0)</f>
        <v>0</v>
      </c>
      <c r="BG908" s="143">
        <f>IF(N908="zákl. přenesená",J908,0)</f>
        <v>0</v>
      </c>
      <c r="BH908" s="143">
        <f>IF(N908="sníž. přenesená",J908,0)</f>
        <v>0</v>
      </c>
      <c r="BI908" s="143">
        <f>IF(N908="nulová",J908,0)</f>
        <v>0</v>
      </c>
      <c r="BJ908" s="16" t="s">
        <v>88</v>
      </c>
      <c r="BK908" s="143">
        <f>ROUND(I908*H908,2)</f>
        <v>0</v>
      </c>
      <c r="BL908" s="16" t="s">
        <v>134</v>
      </c>
      <c r="BM908" s="142" t="s">
        <v>755</v>
      </c>
    </row>
    <row r="909" spans="2:65" s="1" customFormat="1" ht="11.25">
      <c r="B909" s="31"/>
      <c r="D909" s="144" t="s">
        <v>136</v>
      </c>
      <c r="F909" s="145" t="s">
        <v>754</v>
      </c>
      <c r="I909" s="146"/>
      <c r="L909" s="31"/>
      <c r="M909" s="147"/>
      <c r="T909" s="55"/>
      <c r="AT909" s="16" t="s">
        <v>136</v>
      </c>
      <c r="AU909" s="16" t="s">
        <v>90</v>
      </c>
    </row>
    <row r="910" spans="2:65" s="12" customFormat="1" ht="11.25">
      <c r="B910" s="148"/>
      <c r="D910" s="144" t="s">
        <v>138</v>
      </c>
      <c r="E910" s="149" t="s">
        <v>1</v>
      </c>
      <c r="F910" s="150" t="s">
        <v>506</v>
      </c>
      <c r="H910" s="149" t="s">
        <v>1</v>
      </c>
      <c r="I910" s="151"/>
      <c r="L910" s="148"/>
      <c r="M910" s="152"/>
      <c r="T910" s="153"/>
      <c r="AT910" s="149" t="s">
        <v>138</v>
      </c>
      <c r="AU910" s="149" t="s">
        <v>90</v>
      </c>
      <c r="AV910" s="12" t="s">
        <v>88</v>
      </c>
      <c r="AW910" s="12" t="s">
        <v>36</v>
      </c>
      <c r="AX910" s="12" t="s">
        <v>80</v>
      </c>
      <c r="AY910" s="149" t="s">
        <v>127</v>
      </c>
    </row>
    <row r="911" spans="2:65" s="12" customFormat="1" ht="11.25">
      <c r="B911" s="148"/>
      <c r="D911" s="144" t="s">
        <v>138</v>
      </c>
      <c r="E911" s="149" t="s">
        <v>1</v>
      </c>
      <c r="F911" s="150" t="s">
        <v>140</v>
      </c>
      <c r="H911" s="149" t="s">
        <v>1</v>
      </c>
      <c r="I911" s="151"/>
      <c r="L911" s="148"/>
      <c r="M911" s="152"/>
      <c r="T911" s="153"/>
      <c r="AT911" s="149" t="s">
        <v>138</v>
      </c>
      <c r="AU911" s="149" t="s">
        <v>90</v>
      </c>
      <c r="AV911" s="12" t="s">
        <v>88</v>
      </c>
      <c r="AW911" s="12" t="s">
        <v>36</v>
      </c>
      <c r="AX911" s="12" t="s">
        <v>80</v>
      </c>
      <c r="AY911" s="149" t="s">
        <v>127</v>
      </c>
    </row>
    <row r="912" spans="2:65" s="13" customFormat="1" ht="11.25">
      <c r="B912" s="154"/>
      <c r="D912" s="144" t="s">
        <v>138</v>
      </c>
      <c r="E912" s="155" t="s">
        <v>1</v>
      </c>
      <c r="F912" s="156" t="s">
        <v>152</v>
      </c>
      <c r="H912" s="157">
        <v>3</v>
      </c>
      <c r="I912" s="158"/>
      <c r="L912" s="154"/>
      <c r="M912" s="159"/>
      <c r="T912" s="160"/>
      <c r="AT912" s="155" t="s">
        <v>138</v>
      </c>
      <c r="AU912" s="155" t="s">
        <v>90</v>
      </c>
      <c r="AV912" s="13" t="s">
        <v>90</v>
      </c>
      <c r="AW912" s="13" t="s">
        <v>36</v>
      </c>
      <c r="AX912" s="13" t="s">
        <v>80</v>
      </c>
      <c r="AY912" s="155" t="s">
        <v>127</v>
      </c>
    </row>
    <row r="913" spans="2:65" s="12" customFormat="1" ht="11.25">
      <c r="B913" s="148"/>
      <c r="D913" s="144" t="s">
        <v>138</v>
      </c>
      <c r="E913" s="149" t="s">
        <v>1</v>
      </c>
      <c r="F913" s="150" t="s">
        <v>143</v>
      </c>
      <c r="H913" s="149" t="s">
        <v>1</v>
      </c>
      <c r="I913" s="151"/>
      <c r="L913" s="148"/>
      <c r="M913" s="152"/>
      <c r="T913" s="153"/>
      <c r="AT913" s="149" t="s">
        <v>138</v>
      </c>
      <c r="AU913" s="149" t="s">
        <v>90</v>
      </c>
      <c r="AV913" s="12" t="s">
        <v>88</v>
      </c>
      <c r="AW913" s="12" t="s">
        <v>36</v>
      </c>
      <c r="AX913" s="12" t="s">
        <v>80</v>
      </c>
      <c r="AY913" s="149" t="s">
        <v>127</v>
      </c>
    </row>
    <row r="914" spans="2:65" s="13" customFormat="1" ht="11.25">
      <c r="B914" s="154"/>
      <c r="D914" s="144" t="s">
        <v>138</v>
      </c>
      <c r="E914" s="155" t="s">
        <v>1</v>
      </c>
      <c r="F914" s="156" t="s">
        <v>88</v>
      </c>
      <c r="H914" s="157">
        <v>1</v>
      </c>
      <c r="I914" s="158"/>
      <c r="L914" s="154"/>
      <c r="M914" s="159"/>
      <c r="T914" s="160"/>
      <c r="AT914" s="155" t="s">
        <v>138</v>
      </c>
      <c r="AU914" s="155" t="s">
        <v>90</v>
      </c>
      <c r="AV914" s="13" t="s">
        <v>90</v>
      </c>
      <c r="AW914" s="13" t="s">
        <v>36</v>
      </c>
      <c r="AX914" s="13" t="s">
        <v>80</v>
      </c>
      <c r="AY914" s="155" t="s">
        <v>127</v>
      </c>
    </row>
    <row r="915" spans="2:65" s="14" customFormat="1" ht="11.25">
      <c r="B915" s="161"/>
      <c r="D915" s="144" t="s">
        <v>138</v>
      </c>
      <c r="E915" s="162" t="s">
        <v>1</v>
      </c>
      <c r="F915" s="163" t="s">
        <v>145</v>
      </c>
      <c r="H915" s="164">
        <v>4</v>
      </c>
      <c r="I915" s="165"/>
      <c r="L915" s="161"/>
      <c r="M915" s="166"/>
      <c r="T915" s="167"/>
      <c r="AT915" s="162" t="s">
        <v>138</v>
      </c>
      <c r="AU915" s="162" t="s">
        <v>90</v>
      </c>
      <c r="AV915" s="14" t="s">
        <v>134</v>
      </c>
      <c r="AW915" s="14" t="s">
        <v>36</v>
      </c>
      <c r="AX915" s="14" t="s">
        <v>88</v>
      </c>
      <c r="AY915" s="162" t="s">
        <v>127</v>
      </c>
    </row>
    <row r="916" spans="2:65" s="1" customFormat="1" ht="16.5" customHeight="1">
      <c r="B916" s="31"/>
      <c r="C916" s="131" t="s">
        <v>756</v>
      </c>
      <c r="D916" s="131" t="s">
        <v>129</v>
      </c>
      <c r="E916" s="132" t="s">
        <v>757</v>
      </c>
      <c r="F916" s="133" t="s">
        <v>758</v>
      </c>
      <c r="G916" s="134" t="s">
        <v>218</v>
      </c>
      <c r="H916" s="135">
        <v>1</v>
      </c>
      <c r="I916" s="136"/>
      <c r="J916" s="137">
        <f>ROUND(I916*H916,2)</f>
        <v>0</v>
      </c>
      <c r="K916" s="133" t="s">
        <v>133</v>
      </c>
      <c r="L916" s="31"/>
      <c r="M916" s="138" t="s">
        <v>1</v>
      </c>
      <c r="N916" s="139" t="s">
        <v>45</v>
      </c>
      <c r="P916" s="140">
        <f>O916*H916</f>
        <v>0</v>
      </c>
      <c r="Q916" s="140">
        <v>0.05</v>
      </c>
      <c r="R916" s="140">
        <f>Q916*H916</f>
        <v>0.05</v>
      </c>
      <c r="S916" s="140">
        <v>0</v>
      </c>
      <c r="T916" s="141">
        <f>S916*H916</f>
        <v>0</v>
      </c>
      <c r="AR916" s="142" t="s">
        <v>134</v>
      </c>
      <c r="AT916" s="142" t="s">
        <v>129</v>
      </c>
      <c r="AU916" s="142" t="s">
        <v>90</v>
      </c>
      <c r="AY916" s="16" t="s">
        <v>127</v>
      </c>
      <c r="BE916" s="143">
        <f>IF(N916="základní",J916,0)</f>
        <v>0</v>
      </c>
      <c r="BF916" s="143">
        <f>IF(N916="snížená",J916,0)</f>
        <v>0</v>
      </c>
      <c r="BG916" s="143">
        <f>IF(N916="zákl. přenesená",J916,0)</f>
        <v>0</v>
      </c>
      <c r="BH916" s="143">
        <f>IF(N916="sníž. přenesená",J916,0)</f>
        <v>0</v>
      </c>
      <c r="BI916" s="143">
        <f>IF(N916="nulová",J916,0)</f>
        <v>0</v>
      </c>
      <c r="BJ916" s="16" t="s">
        <v>88</v>
      </c>
      <c r="BK916" s="143">
        <f>ROUND(I916*H916,2)</f>
        <v>0</v>
      </c>
      <c r="BL916" s="16" t="s">
        <v>134</v>
      </c>
      <c r="BM916" s="142" t="s">
        <v>759</v>
      </c>
    </row>
    <row r="917" spans="2:65" s="1" customFormat="1" ht="11.25">
      <c r="B917" s="31"/>
      <c r="D917" s="144" t="s">
        <v>136</v>
      </c>
      <c r="F917" s="145" t="s">
        <v>760</v>
      </c>
      <c r="I917" s="146"/>
      <c r="L917" s="31"/>
      <c r="M917" s="147"/>
      <c r="T917" s="55"/>
      <c r="AT917" s="16" t="s">
        <v>136</v>
      </c>
      <c r="AU917" s="16" t="s">
        <v>90</v>
      </c>
    </row>
    <row r="918" spans="2:65" s="12" customFormat="1" ht="11.25">
      <c r="B918" s="148"/>
      <c r="D918" s="144" t="s">
        <v>138</v>
      </c>
      <c r="E918" s="149" t="s">
        <v>1</v>
      </c>
      <c r="F918" s="150" t="s">
        <v>506</v>
      </c>
      <c r="H918" s="149" t="s">
        <v>1</v>
      </c>
      <c r="I918" s="151"/>
      <c r="L918" s="148"/>
      <c r="M918" s="152"/>
      <c r="T918" s="153"/>
      <c r="AT918" s="149" t="s">
        <v>138</v>
      </c>
      <c r="AU918" s="149" t="s">
        <v>90</v>
      </c>
      <c r="AV918" s="12" t="s">
        <v>88</v>
      </c>
      <c r="AW918" s="12" t="s">
        <v>36</v>
      </c>
      <c r="AX918" s="12" t="s">
        <v>80</v>
      </c>
      <c r="AY918" s="149" t="s">
        <v>127</v>
      </c>
    </row>
    <row r="919" spans="2:65" s="12" customFormat="1" ht="11.25">
      <c r="B919" s="148"/>
      <c r="D919" s="144" t="s">
        <v>138</v>
      </c>
      <c r="E919" s="149" t="s">
        <v>1</v>
      </c>
      <c r="F919" s="150" t="s">
        <v>140</v>
      </c>
      <c r="H919" s="149" t="s">
        <v>1</v>
      </c>
      <c r="I919" s="151"/>
      <c r="L919" s="148"/>
      <c r="M919" s="152"/>
      <c r="T919" s="153"/>
      <c r="AT919" s="149" t="s">
        <v>138</v>
      </c>
      <c r="AU919" s="149" t="s">
        <v>90</v>
      </c>
      <c r="AV919" s="12" t="s">
        <v>88</v>
      </c>
      <c r="AW919" s="12" t="s">
        <v>36</v>
      </c>
      <c r="AX919" s="12" t="s">
        <v>80</v>
      </c>
      <c r="AY919" s="149" t="s">
        <v>127</v>
      </c>
    </row>
    <row r="920" spans="2:65" s="13" customFormat="1" ht="11.25">
      <c r="B920" s="154"/>
      <c r="D920" s="144" t="s">
        <v>138</v>
      </c>
      <c r="E920" s="155" t="s">
        <v>1</v>
      </c>
      <c r="F920" s="156" t="s">
        <v>88</v>
      </c>
      <c r="H920" s="157">
        <v>1</v>
      </c>
      <c r="I920" s="158"/>
      <c r="L920" s="154"/>
      <c r="M920" s="159"/>
      <c r="T920" s="160"/>
      <c r="AT920" s="155" t="s">
        <v>138</v>
      </c>
      <c r="AU920" s="155" t="s">
        <v>90</v>
      </c>
      <c r="AV920" s="13" t="s">
        <v>90</v>
      </c>
      <c r="AW920" s="13" t="s">
        <v>36</v>
      </c>
      <c r="AX920" s="13" t="s">
        <v>80</v>
      </c>
      <c r="AY920" s="155" t="s">
        <v>127</v>
      </c>
    </row>
    <row r="921" spans="2:65" s="14" customFormat="1" ht="11.25">
      <c r="B921" s="161"/>
      <c r="D921" s="144" t="s">
        <v>138</v>
      </c>
      <c r="E921" s="162" t="s">
        <v>1</v>
      </c>
      <c r="F921" s="163" t="s">
        <v>145</v>
      </c>
      <c r="H921" s="164">
        <v>1</v>
      </c>
      <c r="I921" s="165"/>
      <c r="L921" s="161"/>
      <c r="M921" s="166"/>
      <c r="T921" s="167"/>
      <c r="AT921" s="162" t="s">
        <v>138</v>
      </c>
      <c r="AU921" s="162" t="s">
        <v>90</v>
      </c>
      <c r="AV921" s="14" t="s">
        <v>134</v>
      </c>
      <c r="AW921" s="14" t="s">
        <v>36</v>
      </c>
      <c r="AX921" s="14" t="s">
        <v>88</v>
      </c>
      <c r="AY921" s="162" t="s">
        <v>127</v>
      </c>
    </row>
    <row r="922" spans="2:65" s="1" customFormat="1" ht="16.5" customHeight="1">
      <c r="B922" s="31"/>
      <c r="C922" s="168" t="s">
        <v>761</v>
      </c>
      <c r="D922" s="168" t="s">
        <v>310</v>
      </c>
      <c r="E922" s="169" t="s">
        <v>762</v>
      </c>
      <c r="F922" s="170" t="s">
        <v>763</v>
      </c>
      <c r="G922" s="171" t="s">
        <v>218</v>
      </c>
      <c r="H922" s="172">
        <v>1</v>
      </c>
      <c r="I922" s="173"/>
      <c r="J922" s="174">
        <f>ROUND(I922*H922,2)</f>
        <v>0</v>
      </c>
      <c r="K922" s="170" t="s">
        <v>133</v>
      </c>
      <c r="L922" s="175"/>
      <c r="M922" s="176" t="s">
        <v>1</v>
      </c>
      <c r="N922" s="177" t="s">
        <v>45</v>
      </c>
      <c r="P922" s="140">
        <f>O922*H922</f>
        <v>0</v>
      </c>
      <c r="Q922" s="140">
        <v>2.9499999999999998E-2</v>
      </c>
      <c r="R922" s="140">
        <f>Q922*H922</f>
        <v>2.9499999999999998E-2</v>
      </c>
      <c r="S922" s="140">
        <v>0</v>
      </c>
      <c r="T922" s="141">
        <f>S922*H922</f>
        <v>0</v>
      </c>
      <c r="AR922" s="142" t="s">
        <v>189</v>
      </c>
      <c r="AT922" s="142" t="s">
        <v>310</v>
      </c>
      <c r="AU922" s="142" t="s">
        <v>90</v>
      </c>
      <c r="AY922" s="16" t="s">
        <v>127</v>
      </c>
      <c r="BE922" s="143">
        <f>IF(N922="základní",J922,0)</f>
        <v>0</v>
      </c>
      <c r="BF922" s="143">
        <f>IF(N922="snížená",J922,0)</f>
        <v>0</v>
      </c>
      <c r="BG922" s="143">
        <f>IF(N922="zákl. přenesená",J922,0)</f>
        <v>0</v>
      </c>
      <c r="BH922" s="143">
        <f>IF(N922="sníž. přenesená",J922,0)</f>
        <v>0</v>
      </c>
      <c r="BI922" s="143">
        <f>IF(N922="nulová",J922,0)</f>
        <v>0</v>
      </c>
      <c r="BJ922" s="16" t="s">
        <v>88</v>
      </c>
      <c r="BK922" s="143">
        <f>ROUND(I922*H922,2)</f>
        <v>0</v>
      </c>
      <c r="BL922" s="16" t="s">
        <v>134</v>
      </c>
      <c r="BM922" s="142" t="s">
        <v>764</v>
      </c>
    </row>
    <row r="923" spans="2:65" s="1" customFormat="1" ht="11.25">
      <c r="B923" s="31"/>
      <c r="D923" s="144" t="s">
        <v>136</v>
      </c>
      <c r="F923" s="145" t="s">
        <v>763</v>
      </c>
      <c r="I923" s="146"/>
      <c r="L923" s="31"/>
      <c r="M923" s="147"/>
      <c r="T923" s="55"/>
      <c r="AT923" s="16" t="s">
        <v>136</v>
      </c>
      <c r="AU923" s="16" t="s">
        <v>90</v>
      </c>
    </row>
    <row r="924" spans="2:65" s="12" customFormat="1" ht="11.25">
      <c r="B924" s="148"/>
      <c r="D924" s="144" t="s">
        <v>138</v>
      </c>
      <c r="E924" s="149" t="s">
        <v>1</v>
      </c>
      <c r="F924" s="150" t="s">
        <v>506</v>
      </c>
      <c r="H924" s="149" t="s">
        <v>1</v>
      </c>
      <c r="I924" s="151"/>
      <c r="L924" s="148"/>
      <c r="M924" s="152"/>
      <c r="T924" s="153"/>
      <c r="AT924" s="149" t="s">
        <v>138</v>
      </c>
      <c r="AU924" s="149" t="s">
        <v>90</v>
      </c>
      <c r="AV924" s="12" t="s">
        <v>88</v>
      </c>
      <c r="AW924" s="12" t="s">
        <v>36</v>
      </c>
      <c r="AX924" s="12" t="s">
        <v>80</v>
      </c>
      <c r="AY924" s="149" t="s">
        <v>127</v>
      </c>
    </row>
    <row r="925" spans="2:65" s="12" customFormat="1" ht="11.25">
      <c r="B925" s="148"/>
      <c r="D925" s="144" t="s">
        <v>138</v>
      </c>
      <c r="E925" s="149" t="s">
        <v>1</v>
      </c>
      <c r="F925" s="150" t="s">
        <v>140</v>
      </c>
      <c r="H925" s="149" t="s">
        <v>1</v>
      </c>
      <c r="I925" s="151"/>
      <c r="L925" s="148"/>
      <c r="M925" s="152"/>
      <c r="T925" s="153"/>
      <c r="AT925" s="149" t="s">
        <v>138</v>
      </c>
      <c r="AU925" s="149" t="s">
        <v>90</v>
      </c>
      <c r="AV925" s="12" t="s">
        <v>88</v>
      </c>
      <c r="AW925" s="12" t="s">
        <v>36</v>
      </c>
      <c r="AX925" s="12" t="s">
        <v>80</v>
      </c>
      <c r="AY925" s="149" t="s">
        <v>127</v>
      </c>
    </row>
    <row r="926" spans="2:65" s="13" customFormat="1" ht="11.25">
      <c r="B926" s="154"/>
      <c r="D926" s="144" t="s">
        <v>138</v>
      </c>
      <c r="E926" s="155" t="s">
        <v>1</v>
      </c>
      <c r="F926" s="156" t="s">
        <v>88</v>
      </c>
      <c r="H926" s="157">
        <v>1</v>
      </c>
      <c r="I926" s="158"/>
      <c r="L926" s="154"/>
      <c r="M926" s="159"/>
      <c r="T926" s="160"/>
      <c r="AT926" s="155" t="s">
        <v>138</v>
      </c>
      <c r="AU926" s="155" t="s">
        <v>90</v>
      </c>
      <c r="AV926" s="13" t="s">
        <v>90</v>
      </c>
      <c r="AW926" s="13" t="s">
        <v>36</v>
      </c>
      <c r="AX926" s="13" t="s">
        <v>80</v>
      </c>
      <c r="AY926" s="155" t="s">
        <v>127</v>
      </c>
    </row>
    <row r="927" spans="2:65" s="14" customFormat="1" ht="11.25">
      <c r="B927" s="161"/>
      <c r="D927" s="144" t="s">
        <v>138</v>
      </c>
      <c r="E927" s="162" t="s">
        <v>1</v>
      </c>
      <c r="F927" s="163" t="s">
        <v>145</v>
      </c>
      <c r="H927" s="164">
        <v>1</v>
      </c>
      <c r="I927" s="165"/>
      <c r="L927" s="161"/>
      <c r="M927" s="166"/>
      <c r="T927" s="167"/>
      <c r="AT927" s="162" t="s">
        <v>138</v>
      </c>
      <c r="AU927" s="162" t="s">
        <v>90</v>
      </c>
      <c r="AV927" s="14" t="s">
        <v>134</v>
      </c>
      <c r="AW927" s="14" t="s">
        <v>36</v>
      </c>
      <c r="AX927" s="14" t="s">
        <v>88</v>
      </c>
      <c r="AY927" s="162" t="s">
        <v>127</v>
      </c>
    </row>
    <row r="928" spans="2:65" s="1" customFormat="1" ht="24.2" customHeight="1">
      <c r="B928" s="31"/>
      <c r="C928" s="168" t="s">
        <v>765</v>
      </c>
      <c r="D928" s="168" t="s">
        <v>310</v>
      </c>
      <c r="E928" s="169" t="s">
        <v>766</v>
      </c>
      <c r="F928" s="170" t="s">
        <v>767</v>
      </c>
      <c r="G928" s="171" t="s">
        <v>218</v>
      </c>
      <c r="H928" s="172">
        <v>1</v>
      </c>
      <c r="I928" s="173"/>
      <c r="J928" s="174">
        <f>ROUND(I928*H928,2)</f>
        <v>0</v>
      </c>
      <c r="K928" s="170" t="s">
        <v>133</v>
      </c>
      <c r="L928" s="175"/>
      <c r="M928" s="176" t="s">
        <v>1</v>
      </c>
      <c r="N928" s="177" t="s">
        <v>45</v>
      </c>
      <c r="P928" s="140">
        <f>O928*H928</f>
        <v>0</v>
      </c>
      <c r="Q928" s="140">
        <v>2.5000000000000001E-3</v>
      </c>
      <c r="R928" s="140">
        <f>Q928*H928</f>
        <v>2.5000000000000001E-3</v>
      </c>
      <c r="S928" s="140">
        <v>0</v>
      </c>
      <c r="T928" s="141">
        <f>S928*H928</f>
        <v>0</v>
      </c>
      <c r="AR928" s="142" t="s">
        <v>189</v>
      </c>
      <c r="AT928" s="142" t="s">
        <v>310</v>
      </c>
      <c r="AU928" s="142" t="s">
        <v>90</v>
      </c>
      <c r="AY928" s="16" t="s">
        <v>127</v>
      </c>
      <c r="BE928" s="143">
        <f>IF(N928="základní",J928,0)</f>
        <v>0</v>
      </c>
      <c r="BF928" s="143">
        <f>IF(N928="snížená",J928,0)</f>
        <v>0</v>
      </c>
      <c r="BG928" s="143">
        <f>IF(N928="zákl. přenesená",J928,0)</f>
        <v>0</v>
      </c>
      <c r="BH928" s="143">
        <f>IF(N928="sníž. přenesená",J928,0)</f>
        <v>0</v>
      </c>
      <c r="BI928" s="143">
        <f>IF(N928="nulová",J928,0)</f>
        <v>0</v>
      </c>
      <c r="BJ928" s="16" t="s">
        <v>88</v>
      </c>
      <c r="BK928" s="143">
        <f>ROUND(I928*H928,2)</f>
        <v>0</v>
      </c>
      <c r="BL928" s="16" t="s">
        <v>134</v>
      </c>
      <c r="BM928" s="142" t="s">
        <v>768</v>
      </c>
    </row>
    <row r="929" spans="2:65" s="1" customFormat="1" ht="11.25">
      <c r="B929" s="31"/>
      <c r="D929" s="144" t="s">
        <v>136</v>
      </c>
      <c r="F929" s="145" t="s">
        <v>767</v>
      </c>
      <c r="I929" s="146"/>
      <c r="L929" s="31"/>
      <c r="M929" s="147"/>
      <c r="T929" s="55"/>
      <c r="AT929" s="16" t="s">
        <v>136</v>
      </c>
      <c r="AU929" s="16" t="s">
        <v>90</v>
      </c>
    </row>
    <row r="930" spans="2:65" s="12" customFormat="1" ht="11.25">
      <c r="B930" s="148"/>
      <c r="D930" s="144" t="s">
        <v>138</v>
      </c>
      <c r="E930" s="149" t="s">
        <v>1</v>
      </c>
      <c r="F930" s="150" t="s">
        <v>506</v>
      </c>
      <c r="H930" s="149" t="s">
        <v>1</v>
      </c>
      <c r="I930" s="151"/>
      <c r="L930" s="148"/>
      <c r="M930" s="152"/>
      <c r="T930" s="153"/>
      <c r="AT930" s="149" t="s">
        <v>138</v>
      </c>
      <c r="AU930" s="149" t="s">
        <v>90</v>
      </c>
      <c r="AV930" s="12" t="s">
        <v>88</v>
      </c>
      <c r="AW930" s="12" t="s">
        <v>36</v>
      </c>
      <c r="AX930" s="12" t="s">
        <v>80</v>
      </c>
      <c r="AY930" s="149" t="s">
        <v>127</v>
      </c>
    </row>
    <row r="931" spans="2:65" s="12" customFormat="1" ht="11.25">
      <c r="B931" s="148"/>
      <c r="D931" s="144" t="s">
        <v>138</v>
      </c>
      <c r="E931" s="149" t="s">
        <v>1</v>
      </c>
      <c r="F931" s="150" t="s">
        <v>140</v>
      </c>
      <c r="H931" s="149" t="s">
        <v>1</v>
      </c>
      <c r="I931" s="151"/>
      <c r="L931" s="148"/>
      <c r="M931" s="152"/>
      <c r="T931" s="153"/>
      <c r="AT931" s="149" t="s">
        <v>138</v>
      </c>
      <c r="AU931" s="149" t="s">
        <v>90</v>
      </c>
      <c r="AV931" s="12" t="s">
        <v>88</v>
      </c>
      <c r="AW931" s="12" t="s">
        <v>36</v>
      </c>
      <c r="AX931" s="12" t="s">
        <v>80</v>
      </c>
      <c r="AY931" s="149" t="s">
        <v>127</v>
      </c>
    </row>
    <row r="932" spans="2:65" s="13" customFormat="1" ht="11.25">
      <c r="B932" s="154"/>
      <c r="D932" s="144" t="s">
        <v>138</v>
      </c>
      <c r="E932" s="155" t="s">
        <v>1</v>
      </c>
      <c r="F932" s="156" t="s">
        <v>88</v>
      </c>
      <c r="H932" s="157">
        <v>1</v>
      </c>
      <c r="I932" s="158"/>
      <c r="L932" s="154"/>
      <c r="M932" s="159"/>
      <c r="T932" s="160"/>
      <c r="AT932" s="155" t="s">
        <v>138</v>
      </c>
      <c r="AU932" s="155" t="s">
        <v>90</v>
      </c>
      <c r="AV932" s="13" t="s">
        <v>90</v>
      </c>
      <c r="AW932" s="13" t="s">
        <v>36</v>
      </c>
      <c r="AX932" s="13" t="s">
        <v>80</v>
      </c>
      <c r="AY932" s="155" t="s">
        <v>127</v>
      </c>
    </row>
    <row r="933" spans="2:65" s="14" customFormat="1" ht="11.25">
      <c r="B933" s="161"/>
      <c r="D933" s="144" t="s">
        <v>138</v>
      </c>
      <c r="E933" s="162" t="s">
        <v>1</v>
      </c>
      <c r="F933" s="163" t="s">
        <v>145</v>
      </c>
      <c r="H933" s="164">
        <v>1</v>
      </c>
      <c r="I933" s="165"/>
      <c r="L933" s="161"/>
      <c r="M933" s="166"/>
      <c r="T933" s="167"/>
      <c r="AT933" s="162" t="s">
        <v>138</v>
      </c>
      <c r="AU933" s="162" t="s">
        <v>90</v>
      </c>
      <c r="AV933" s="14" t="s">
        <v>134</v>
      </c>
      <c r="AW933" s="14" t="s">
        <v>36</v>
      </c>
      <c r="AX933" s="14" t="s">
        <v>88</v>
      </c>
      <c r="AY933" s="162" t="s">
        <v>127</v>
      </c>
    </row>
    <row r="934" spans="2:65" s="1" customFormat="1" ht="16.5" customHeight="1">
      <c r="B934" s="31"/>
      <c r="C934" s="131" t="s">
        <v>769</v>
      </c>
      <c r="D934" s="131" t="s">
        <v>129</v>
      </c>
      <c r="E934" s="132" t="s">
        <v>770</v>
      </c>
      <c r="F934" s="133" t="s">
        <v>771</v>
      </c>
      <c r="G934" s="134" t="s">
        <v>218</v>
      </c>
      <c r="H934" s="135">
        <v>4</v>
      </c>
      <c r="I934" s="136"/>
      <c r="J934" s="137">
        <f>ROUND(I934*H934,2)</f>
        <v>0</v>
      </c>
      <c r="K934" s="133" t="s">
        <v>133</v>
      </c>
      <c r="L934" s="31"/>
      <c r="M934" s="138" t="s">
        <v>1</v>
      </c>
      <c r="N934" s="139" t="s">
        <v>45</v>
      </c>
      <c r="P934" s="140">
        <f>O934*H934</f>
        <v>0</v>
      </c>
      <c r="Q934" s="140">
        <v>3.3E-4</v>
      </c>
      <c r="R934" s="140">
        <f>Q934*H934</f>
        <v>1.32E-3</v>
      </c>
      <c r="S934" s="140">
        <v>0</v>
      </c>
      <c r="T934" s="141">
        <f>S934*H934</f>
        <v>0</v>
      </c>
      <c r="AR934" s="142" t="s">
        <v>134</v>
      </c>
      <c r="AT934" s="142" t="s">
        <v>129</v>
      </c>
      <c r="AU934" s="142" t="s">
        <v>90</v>
      </c>
      <c r="AY934" s="16" t="s">
        <v>127</v>
      </c>
      <c r="BE934" s="143">
        <f>IF(N934="základní",J934,0)</f>
        <v>0</v>
      </c>
      <c r="BF934" s="143">
        <f>IF(N934="snížená",J934,0)</f>
        <v>0</v>
      </c>
      <c r="BG934" s="143">
        <f>IF(N934="zákl. přenesená",J934,0)</f>
        <v>0</v>
      </c>
      <c r="BH934" s="143">
        <f>IF(N934="sníž. přenesená",J934,0)</f>
        <v>0</v>
      </c>
      <c r="BI934" s="143">
        <f>IF(N934="nulová",J934,0)</f>
        <v>0</v>
      </c>
      <c r="BJ934" s="16" t="s">
        <v>88</v>
      </c>
      <c r="BK934" s="143">
        <f>ROUND(I934*H934,2)</f>
        <v>0</v>
      </c>
      <c r="BL934" s="16" t="s">
        <v>134</v>
      </c>
      <c r="BM934" s="142" t="s">
        <v>772</v>
      </c>
    </row>
    <row r="935" spans="2:65" s="1" customFormat="1" ht="11.25">
      <c r="B935" s="31"/>
      <c r="D935" s="144" t="s">
        <v>136</v>
      </c>
      <c r="F935" s="145" t="s">
        <v>773</v>
      </c>
      <c r="I935" s="146"/>
      <c r="L935" s="31"/>
      <c r="M935" s="147"/>
      <c r="T935" s="55"/>
      <c r="AT935" s="16" t="s">
        <v>136</v>
      </c>
      <c r="AU935" s="16" t="s">
        <v>90</v>
      </c>
    </row>
    <row r="936" spans="2:65" s="12" customFormat="1" ht="11.25">
      <c r="B936" s="148"/>
      <c r="D936" s="144" t="s">
        <v>138</v>
      </c>
      <c r="E936" s="149" t="s">
        <v>1</v>
      </c>
      <c r="F936" s="150" t="s">
        <v>506</v>
      </c>
      <c r="H936" s="149" t="s">
        <v>1</v>
      </c>
      <c r="I936" s="151"/>
      <c r="L936" s="148"/>
      <c r="M936" s="152"/>
      <c r="T936" s="153"/>
      <c r="AT936" s="149" t="s">
        <v>138</v>
      </c>
      <c r="AU936" s="149" t="s">
        <v>90</v>
      </c>
      <c r="AV936" s="12" t="s">
        <v>88</v>
      </c>
      <c r="AW936" s="12" t="s">
        <v>36</v>
      </c>
      <c r="AX936" s="12" t="s">
        <v>80</v>
      </c>
      <c r="AY936" s="149" t="s">
        <v>127</v>
      </c>
    </row>
    <row r="937" spans="2:65" s="12" customFormat="1" ht="11.25">
      <c r="B937" s="148"/>
      <c r="D937" s="144" t="s">
        <v>138</v>
      </c>
      <c r="E937" s="149" t="s">
        <v>1</v>
      </c>
      <c r="F937" s="150" t="s">
        <v>140</v>
      </c>
      <c r="H937" s="149" t="s">
        <v>1</v>
      </c>
      <c r="I937" s="151"/>
      <c r="L937" s="148"/>
      <c r="M937" s="152"/>
      <c r="T937" s="153"/>
      <c r="AT937" s="149" t="s">
        <v>138</v>
      </c>
      <c r="AU937" s="149" t="s">
        <v>90</v>
      </c>
      <c r="AV937" s="12" t="s">
        <v>88</v>
      </c>
      <c r="AW937" s="12" t="s">
        <v>36</v>
      </c>
      <c r="AX937" s="12" t="s">
        <v>80</v>
      </c>
      <c r="AY937" s="149" t="s">
        <v>127</v>
      </c>
    </row>
    <row r="938" spans="2:65" s="13" customFormat="1" ht="11.25">
      <c r="B938" s="154"/>
      <c r="D938" s="144" t="s">
        <v>138</v>
      </c>
      <c r="E938" s="155" t="s">
        <v>1</v>
      </c>
      <c r="F938" s="156" t="s">
        <v>152</v>
      </c>
      <c r="H938" s="157">
        <v>3</v>
      </c>
      <c r="I938" s="158"/>
      <c r="L938" s="154"/>
      <c r="M938" s="159"/>
      <c r="T938" s="160"/>
      <c r="AT938" s="155" t="s">
        <v>138</v>
      </c>
      <c r="AU938" s="155" t="s">
        <v>90</v>
      </c>
      <c r="AV938" s="13" t="s">
        <v>90</v>
      </c>
      <c r="AW938" s="13" t="s">
        <v>36</v>
      </c>
      <c r="AX938" s="13" t="s">
        <v>80</v>
      </c>
      <c r="AY938" s="155" t="s">
        <v>127</v>
      </c>
    </row>
    <row r="939" spans="2:65" s="12" customFormat="1" ht="11.25">
      <c r="B939" s="148"/>
      <c r="D939" s="144" t="s">
        <v>138</v>
      </c>
      <c r="E939" s="149" t="s">
        <v>1</v>
      </c>
      <c r="F939" s="150" t="s">
        <v>143</v>
      </c>
      <c r="H939" s="149" t="s">
        <v>1</v>
      </c>
      <c r="I939" s="151"/>
      <c r="L939" s="148"/>
      <c r="M939" s="152"/>
      <c r="T939" s="153"/>
      <c r="AT939" s="149" t="s">
        <v>138</v>
      </c>
      <c r="AU939" s="149" t="s">
        <v>90</v>
      </c>
      <c r="AV939" s="12" t="s">
        <v>88</v>
      </c>
      <c r="AW939" s="12" t="s">
        <v>36</v>
      </c>
      <c r="AX939" s="12" t="s">
        <v>80</v>
      </c>
      <c r="AY939" s="149" t="s">
        <v>127</v>
      </c>
    </row>
    <row r="940" spans="2:65" s="13" customFormat="1" ht="11.25">
      <c r="B940" s="154"/>
      <c r="D940" s="144" t="s">
        <v>138</v>
      </c>
      <c r="E940" s="155" t="s">
        <v>1</v>
      </c>
      <c r="F940" s="156" t="s">
        <v>88</v>
      </c>
      <c r="H940" s="157">
        <v>1</v>
      </c>
      <c r="I940" s="158"/>
      <c r="L940" s="154"/>
      <c r="M940" s="159"/>
      <c r="T940" s="160"/>
      <c r="AT940" s="155" t="s">
        <v>138</v>
      </c>
      <c r="AU940" s="155" t="s">
        <v>90</v>
      </c>
      <c r="AV940" s="13" t="s">
        <v>90</v>
      </c>
      <c r="AW940" s="13" t="s">
        <v>36</v>
      </c>
      <c r="AX940" s="13" t="s">
        <v>80</v>
      </c>
      <c r="AY940" s="155" t="s">
        <v>127</v>
      </c>
    </row>
    <row r="941" spans="2:65" s="14" customFormat="1" ht="11.25">
      <c r="B941" s="161"/>
      <c r="D941" s="144" t="s">
        <v>138</v>
      </c>
      <c r="E941" s="162" t="s">
        <v>1</v>
      </c>
      <c r="F941" s="163" t="s">
        <v>145</v>
      </c>
      <c r="H941" s="164">
        <v>4</v>
      </c>
      <c r="I941" s="165"/>
      <c r="L941" s="161"/>
      <c r="M941" s="166"/>
      <c r="T941" s="167"/>
      <c r="AT941" s="162" t="s">
        <v>138</v>
      </c>
      <c r="AU941" s="162" t="s">
        <v>90</v>
      </c>
      <c r="AV941" s="14" t="s">
        <v>134</v>
      </c>
      <c r="AW941" s="14" t="s">
        <v>36</v>
      </c>
      <c r="AX941" s="14" t="s">
        <v>88</v>
      </c>
      <c r="AY941" s="162" t="s">
        <v>127</v>
      </c>
    </row>
    <row r="942" spans="2:65" s="1" customFormat="1" ht="16.5" customHeight="1">
      <c r="B942" s="31"/>
      <c r="C942" s="168" t="s">
        <v>774</v>
      </c>
      <c r="D942" s="168" t="s">
        <v>310</v>
      </c>
      <c r="E942" s="169" t="s">
        <v>775</v>
      </c>
      <c r="F942" s="170" t="s">
        <v>776</v>
      </c>
      <c r="G942" s="171" t="s">
        <v>218</v>
      </c>
      <c r="H942" s="172">
        <v>4</v>
      </c>
      <c r="I942" s="173"/>
      <c r="J942" s="174">
        <f>ROUND(I942*H942,2)</f>
        <v>0</v>
      </c>
      <c r="K942" s="170" t="s">
        <v>133</v>
      </c>
      <c r="L942" s="175"/>
      <c r="M942" s="176" t="s">
        <v>1</v>
      </c>
      <c r="N942" s="177" t="s">
        <v>45</v>
      </c>
      <c r="P942" s="140">
        <f>O942*H942</f>
        <v>0</v>
      </c>
      <c r="Q942" s="140">
        <v>1E-4</v>
      </c>
      <c r="R942" s="140">
        <f>Q942*H942</f>
        <v>4.0000000000000002E-4</v>
      </c>
      <c r="S942" s="140">
        <v>0</v>
      </c>
      <c r="T942" s="141">
        <f>S942*H942</f>
        <v>0</v>
      </c>
      <c r="AR942" s="142" t="s">
        <v>189</v>
      </c>
      <c r="AT942" s="142" t="s">
        <v>310</v>
      </c>
      <c r="AU942" s="142" t="s">
        <v>90</v>
      </c>
      <c r="AY942" s="16" t="s">
        <v>127</v>
      </c>
      <c r="BE942" s="143">
        <f>IF(N942="základní",J942,0)</f>
        <v>0</v>
      </c>
      <c r="BF942" s="143">
        <f>IF(N942="snížená",J942,0)</f>
        <v>0</v>
      </c>
      <c r="BG942" s="143">
        <f>IF(N942="zákl. přenesená",J942,0)</f>
        <v>0</v>
      </c>
      <c r="BH942" s="143">
        <f>IF(N942="sníž. přenesená",J942,0)</f>
        <v>0</v>
      </c>
      <c r="BI942" s="143">
        <f>IF(N942="nulová",J942,0)</f>
        <v>0</v>
      </c>
      <c r="BJ942" s="16" t="s">
        <v>88</v>
      </c>
      <c r="BK942" s="143">
        <f>ROUND(I942*H942,2)</f>
        <v>0</v>
      </c>
      <c r="BL942" s="16" t="s">
        <v>134</v>
      </c>
      <c r="BM942" s="142" t="s">
        <v>777</v>
      </c>
    </row>
    <row r="943" spans="2:65" s="1" customFormat="1" ht="11.25">
      <c r="B943" s="31"/>
      <c r="D943" s="144" t="s">
        <v>136</v>
      </c>
      <c r="F943" s="145" t="s">
        <v>776</v>
      </c>
      <c r="I943" s="146"/>
      <c r="L943" s="31"/>
      <c r="M943" s="147"/>
      <c r="T943" s="55"/>
      <c r="AT943" s="16" t="s">
        <v>136</v>
      </c>
      <c r="AU943" s="16" t="s">
        <v>90</v>
      </c>
    </row>
    <row r="944" spans="2:65" s="12" customFormat="1" ht="11.25">
      <c r="B944" s="148"/>
      <c r="D944" s="144" t="s">
        <v>138</v>
      </c>
      <c r="E944" s="149" t="s">
        <v>1</v>
      </c>
      <c r="F944" s="150" t="s">
        <v>506</v>
      </c>
      <c r="H944" s="149" t="s">
        <v>1</v>
      </c>
      <c r="I944" s="151"/>
      <c r="L944" s="148"/>
      <c r="M944" s="152"/>
      <c r="T944" s="153"/>
      <c r="AT944" s="149" t="s">
        <v>138</v>
      </c>
      <c r="AU944" s="149" t="s">
        <v>90</v>
      </c>
      <c r="AV944" s="12" t="s">
        <v>88</v>
      </c>
      <c r="AW944" s="12" t="s">
        <v>36</v>
      </c>
      <c r="AX944" s="12" t="s">
        <v>80</v>
      </c>
      <c r="AY944" s="149" t="s">
        <v>127</v>
      </c>
    </row>
    <row r="945" spans="2:65" s="12" customFormat="1" ht="11.25">
      <c r="B945" s="148"/>
      <c r="D945" s="144" t="s">
        <v>138</v>
      </c>
      <c r="E945" s="149" t="s">
        <v>1</v>
      </c>
      <c r="F945" s="150" t="s">
        <v>140</v>
      </c>
      <c r="H945" s="149" t="s">
        <v>1</v>
      </c>
      <c r="I945" s="151"/>
      <c r="L945" s="148"/>
      <c r="M945" s="152"/>
      <c r="T945" s="153"/>
      <c r="AT945" s="149" t="s">
        <v>138</v>
      </c>
      <c r="AU945" s="149" t="s">
        <v>90</v>
      </c>
      <c r="AV945" s="12" t="s">
        <v>88</v>
      </c>
      <c r="AW945" s="12" t="s">
        <v>36</v>
      </c>
      <c r="AX945" s="12" t="s">
        <v>80</v>
      </c>
      <c r="AY945" s="149" t="s">
        <v>127</v>
      </c>
    </row>
    <row r="946" spans="2:65" s="13" customFormat="1" ht="11.25">
      <c r="B946" s="154"/>
      <c r="D946" s="144" t="s">
        <v>138</v>
      </c>
      <c r="E946" s="155" t="s">
        <v>1</v>
      </c>
      <c r="F946" s="156" t="s">
        <v>152</v>
      </c>
      <c r="H946" s="157">
        <v>3</v>
      </c>
      <c r="I946" s="158"/>
      <c r="L946" s="154"/>
      <c r="M946" s="159"/>
      <c r="T946" s="160"/>
      <c r="AT946" s="155" t="s">
        <v>138</v>
      </c>
      <c r="AU946" s="155" t="s">
        <v>90</v>
      </c>
      <c r="AV946" s="13" t="s">
        <v>90</v>
      </c>
      <c r="AW946" s="13" t="s">
        <v>36</v>
      </c>
      <c r="AX946" s="13" t="s">
        <v>80</v>
      </c>
      <c r="AY946" s="155" t="s">
        <v>127</v>
      </c>
    </row>
    <row r="947" spans="2:65" s="12" customFormat="1" ht="11.25">
      <c r="B947" s="148"/>
      <c r="D947" s="144" t="s">
        <v>138</v>
      </c>
      <c r="E947" s="149" t="s">
        <v>1</v>
      </c>
      <c r="F947" s="150" t="s">
        <v>143</v>
      </c>
      <c r="H947" s="149" t="s">
        <v>1</v>
      </c>
      <c r="I947" s="151"/>
      <c r="L947" s="148"/>
      <c r="M947" s="152"/>
      <c r="T947" s="153"/>
      <c r="AT947" s="149" t="s">
        <v>138</v>
      </c>
      <c r="AU947" s="149" t="s">
        <v>90</v>
      </c>
      <c r="AV947" s="12" t="s">
        <v>88</v>
      </c>
      <c r="AW947" s="12" t="s">
        <v>36</v>
      </c>
      <c r="AX947" s="12" t="s">
        <v>80</v>
      </c>
      <c r="AY947" s="149" t="s">
        <v>127</v>
      </c>
    </row>
    <row r="948" spans="2:65" s="13" customFormat="1" ht="11.25">
      <c r="B948" s="154"/>
      <c r="D948" s="144" t="s">
        <v>138</v>
      </c>
      <c r="E948" s="155" t="s">
        <v>1</v>
      </c>
      <c r="F948" s="156" t="s">
        <v>88</v>
      </c>
      <c r="H948" s="157">
        <v>1</v>
      </c>
      <c r="I948" s="158"/>
      <c r="L948" s="154"/>
      <c r="M948" s="159"/>
      <c r="T948" s="160"/>
      <c r="AT948" s="155" t="s">
        <v>138</v>
      </c>
      <c r="AU948" s="155" t="s">
        <v>90</v>
      </c>
      <c r="AV948" s="13" t="s">
        <v>90</v>
      </c>
      <c r="AW948" s="13" t="s">
        <v>36</v>
      </c>
      <c r="AX948" s="13" t="s">
        <v>80</v>
      </c>
      <c r="AY948" s="155" t="s">
        <v>127</v>
      </c>
    </row>
    <row r="949" spans="2:65" s="14" customFormat="1" ht="11.25">
      <c r="B949" s="161"/>
      <c r="D949" s="144" t="s">
        <v>138</v>
      </c>
      <c r="E949" s="162" t="s">
        <v>1</v>
      </c>
      <c r="F949" s="163" t="s">
        <v>145</v>
      </c>
      <c r="H949" s="164">
        <v>4</v>
      </c>
      <c r="I949" s="165"/>
      <c r="L949" s="161"/>
      <c r="M949" s="166"/>
      <c r="T949" s="167"/>
      <c r="AT949" s="162" t="s">
        <v>138</v>
      </c>
      <c r="AU949" s="162" t="s">
        <v>90</v>
      </c>
      <c r="AV949" s="14" t="s">
        <v>134</v>
      </c>
      <c r="AW949" s="14" t="s">
        <v>36</v>
      </c>
      <c r="AX949" s="14" t="s">
        <v>88</v>
      </c>
      <c r="AY949" s="162" t="s">
        <v>127</v>
      </c>
    </row>
    <row r="950" spans="2:65" s="1" customFormat="1" ht="16.5" customHeight="1">
      <c r="B950" s="31"/>
      <c r="C950" s="131" t="s">
        <v>778</v>
      </c>
      <c r="D950" s="131" t="s">
        <v>129</v>
      </c>
      <c r="E950" s="132" t="s">
        <v>779</v>
      </c>
      <c r="F950" s="133" t="s">
        <v>780</v>
      </c>
      <c r="G950" s="134" t="s">
        <v>184</v>
      </c>
      <c r="H950" s="135">
        <v>81</v>
      </c>
      <c r="I950" s="136"/>
      <c r="J950" s="137">
        <f>ROUND(I950*H950,2)</f>
        <v>0</v>
      </c>
      <c r="K950" s="133" t="s">
        <v>133</v>
      </c>
      <c r="L950" s="31"/>
      <c r="M950" s="138" t="s">
        <v>1</v>
      </c>
      <c r="N950" s="139" t="s">
        <v>45</v>
      </c>
      <c r="P950" s="140">
        <f>O950*H950</f>
        <v>0</v>
      </c>
      <c r="Q950" s="140">
        <v>1.9000000000000001E-4</v>
      </c>
      <c r="R950" s="140">
        <f>Q950*H950</f>
        <v>1.5390000000000001E-2</v>
      </c>
      <c r="S950" s="140">
        <v>0</v>
      </c>
      <c r="T950" s="141">
        <f>S950*H950</f>
        <v>0</v>
      </c>
      <c r="AR950" s="142" t="s">
        <v>134</v>
      </c>
      <c r="AT950" s="142" t="s">
        <v>129</v>
      </c>
      <c r="AU950" s="142" t="s">
        <v>90</v>
      </c>
      <c r="AY950" s="16" t="s">
        <v>127</v>
      </c>
      <c r="BE950" s="143">
        <f>IF(N950="základní",J950,0)</f>
        <v>0</v>
      </c>
      <c r="BF950" s="143">
        <f>IF(N950="snížená",J950,0)</f>
        <v>0</v>
      </c>
      <c r="BG950" s="143">
        <f>IF(N950="zákl. přenesená",J950,0)</f>
        <v>0</v>
      </c>
      <c r="BH950" s="143">
        <f>IF(N950="sníž. přenesená",J950,0)</f>
        <v>0</v>
      </c>
      <c r="BI950" s="143">
        <f>IF(N950="nulová",J950,0)</f>
        <v>0</v>
      </c>
      <c r="BJ950" s="16" t="s">
        <v>88</v>
      </c>
      <c r="BK950" s="143">
        <f>ROUND(I950*H950,2)</f>
        <v>0</v>
      </c>
      <c r="BL950" s="16" t="s">
        <v>134</v>
      </c>
      <c r="BM950" s="142" t="s">
        <v>781</v>
      </c>
    </row>
    <row r="951" spans="2:65" s="1" customFormat="1" ht="11.25">
      <c r="B951" s="31"/>
      <c r="D951" s="144" t="s">
        <v>136</v>
      </c>
      <c r="F951" s="145" t="s">
        <v>782</v>
      </c>
      <c r="I951" s="146"/>
      <c r="L951" s="31"/>
      <c r="M951" s="147"/>
      <c r="T951" s="55"/>
      <c r="AT951" s="16" t="s">
        <v>136</v>
      </c>
      <c r="AU951" s="16" t="s">
        <v>90</v>
      </c>
    </row>
    <row r="952" spans="2:65" s="12" customFormat="1" ht="11.25">
      <c r="B952" s="148"/>
      <c r="D952" s="144" t="s">
        <v>138</v>
      </c>
      <c r="E952" s="149" t="s">
        <v>1</v>
      </c>
      <c r="F952" s="150" t="s">
        <v>506</v>
      </c>
      <c r="H952" s="149" t="s">
        <v>1</v>
      </c>
      <c r="I952" s="151"/>
      <c r="L952" s="148"/>
      <c r="M952" s="152"/>
      <c r="T952" s="153"/>
      <c r="AT952" s="149" t="s">
        <v>138</v>
      </c>
      <c r="AU952" s="149" t="s">
        <v>90</v>
      </c>
      <c r="AV952" s="12" t="s">
        <v>88</v>
      </c>
      <c r="AW952" s="12" t="s">
        <v>36</v>
      </c>
      <c r="AX952" s="12" t="s">
        <v>80</v>
      </c>
      <c r="AY952" s="149" t="s">
        <v>127</v>
      </c>
    </row>
    <row r="953" spans="2:65" s="12" customFormat="1" ht="11.25">
      <c r="B953" s="148"/>
      <c r="D953" s="144" t="s">
        <v>138</v>
      </c>
      <c r="E953" s="149" t="s">
        <v>1</v>
      </c>
      <c r="F953" s="150" t="s">
        <v>140</v>
      </c>
      <c r="H953" s="149" t="s">
        <v>1</v>
      </c>
      <c r="I953" s="151"/>
      <c r="L953" s="148"/>
      <c r="M953" s="152"/>
      <c r="T953" s="153"/>
      <c r="AT953" s="149" t="s">
        <v>138</v>
      </c>
      <c r="AU953" s="149" t="s">
        <v>90</v>
      </c>
      <c r="AV953" s="12" t="s">
        <v>88</v>
      </c>
      <c r="AW953" s="12" t="s">
        <v>36</v>
      </c>
      <c r="AX953" s="12" t="s">
        <v>80</v>
      </c>
      <c r="AY953" s="149" t="s">
        <v>127</v>
      </c>
    </row>
    <row r="954" spans="2:65" s="13" customFormat="1" ht="11.25">
      <c r="B954" s="154"/>
      <c r="D954" s="144" t="s">
        <v>138</v>
      </c>
      <c r="E954" s="155" t="s">
        <v>1</v>
      </c>
      <c r="F954" s="156" t="s">
        <v>783</v>
      </c>
      <c r="H954" s="157">
        <v>65</v>
      </c>
      <c r="I954" s="158"/>
      <c r="L954" s="154"/>
      <c r="M954" s="159"/>
      <c r="T954" s="160"/>
      <c r="AT954" s="155" t="s">
        <v>138</v>
      </c>
      <c r="AU954" s="155" t="s">
        <v>90</v>
      </c>
      <c r="AV954" s="13" t="s">
        <v>90</v>
      </c>
      <c r="AW954" s="13" t="s">
        <v>36</v>
      </c>
      <c r="AX954" s="13" t="s">
        <v>80</v>
      </c>
      <c r="AY954" s="155" t="s">
        <v>127</v>
      </c>
    </row>
    <row r="955" spans="2:65" s="12" customFormat="1" ht="11.25">
      <c r="B955" s="148"/>
      <c r="D955" s="144" t="s">
        <v>138</v>
      </c>
      <c r="E955" s="149" t="s">
        <v>1</v>
      </c>
      <c r="F955" s="150" t="s">
        <v>143</v>
      </c>
      <c r="H955" s="149" t="s">
        <v>1</v>
      </c>
      <c r="I955" s="151"/>
      <c r="L955" s="148"/>
      <c r="M955" s="152"/>
      <c r="T955" s="153"/>
      <c r="AT955" s="149" t="s">
        <v>138</v>
      </c>
      <c r="AU955" s="149" t="s">
        <v>90</v>
      </c>
      <c r="AV955" s="12" t="s">
        <v>88</v>
      </c>
      <c r="AW955" s="12" t="s">
        <v>36</v>
      </c>
      <c r="AX955" s="12" t="s">
        <v>80</v>
      </c>
      <c r="AY955" s="149" t="s">
        <v>127</v>
      </c>
    </row>
    <row r="956" spans="2:65" s="13" customFormat="1" ht="11.25">
      <c r="B956" s="154"/>
      <c r="D956" s="144" t="s">
        <v>138</v>
      </c>
      <c r="E956" s="155" t="s">
        <v>1</v>
      </c>
      <c r="F956" s="156" t="s">
        <v>784</v>
      </c>
      <c r="H956" s="157">
        <v>16</v>
      </c>
      <c r="I956" s="158"/>
      <c r="L956" s="154"/>
      <c r="M956" s="159"/>
      <c r="T956" s="160"/>
      <c r="AT956" s="155" t="s">
        <v>138</v>
      </c>
      <c r="AU956" s="155" t="s">
        <v>90</v>
      </c>
      <c r="AV956" s="13" t="s">
        <v>90</v>
      </c>
      <c r="AW956" s="13" t="s">
        <v>36</v>
      </c>
      <c r="AX956" s="13" t="s">
        <v>80</v>
      </c>
      <c r="AY956" s="155" t="s">
        <v>127</v>
      </c>
    </row>
    <row r="957" spans="2:65" s="14" customFormat="1" ht="11.25">
      <c r="B957" s="161"/>
      <c r="D957" s="144" t="s">
        <v>138</v>
      </c>
      <c r="E957" s="162" t="s">
        <v>1</v>
      </c>
      <c r="F957" s="163" t="s">
        <v>145</v>
      </c>
      <c r="H957" s="164">
        <v>81</v>
      </c>
      <c r="I957" s="165"/>
      <c r="L957" s="161"/>
      <c r="M957" s="166"/>
      <c r="T957" s="167"/>
      <c r="AT957" s="162" t="s">
        <v>138</v>
      </c>
      <c r="AU957" s="162" t="s">
        <v>90</v>
      </c>
      <c r="AV957" s="14" t="s">
        <v>134</v>
      </c>
      <c r="AW957" s="14" t="s">
        <v>36</v>
      </c>
      <c r="AX957" s="14" t="s">
        <v>88</v>
      </c>
      <c r="AY957" s="162" t="s">
        <v>127</v>
      </c>
    </row>
    <row r="958" spans="2:65" s="1" customFormat="1" ht="24.2" customHeight="1">
      <c r="B958" s="31"/>
      <c r="C958" s="131" t="s">
        <v>785</v>
      </c>
      <c r="D958" s="131" t="s">
        <v>129</v>
      </c>
      <c r="E958" s="132" t="s">
        <v>786</v>
      </c>
      <c r="F958" s="133" t="s">
        <v>787</v>
      </c>
      <c r="G958" s="134" t="s">
        <v>184</v>
      </c>
      <c r="H958" s="135">
        <v>69</v>
      </c>
      <c r="I958" s="136"/>
      <c r="J958" s="137">
        <f>ROUND(I958*H958,2)</f>
        <v>0</v>
      </c>
      <c r="K958" s="133" t="s">
        <v>133</v>
      </c>
      <c r="L958" s="31"/>
      <c r="M958" s="138" t="s">
        <v>1</v>
      </c>
      <c r="N958" s="139" t="s">
        <v>45</v>
      </c>
      <c r="P958" s="140">
        <f>O958*H958</f>
        <v>0</v>
      </c>
      <c r="Q958" s="140">
        <v>9.0000000000000006E-5</v>
      </c>
      <c r="R958" s="140">
        <f>Q958*H958</f>
        <v>6.2100000000000002E-3</v>
      </c>
      <c r="S958" s="140">
        <v>0</v>
      </c>
      <c r="T958" s="141">
        <f>S958*H958</f>
        <v>0</v>
      </c>
      <c r="AR958" s="142" t="s">
        <v>134</v>
      </c>
      <c r="AT958" s="142" t="s">
        <v>129</v>
      </c>
      <c r="AU958" s="142" t="s">
        <v>90</v>
      </c>
      <c r="AY958" s="16" t="s">
        <v>127</v>
      </c>
      <c r="BE958" s="143">
        <f>IF(N958="základní",J958,0)</f>
        <v>0</v>
      </c>
      <c r="BF958" s="143">
        <f>IF(N958="snížená",J958,0)</f>
        <v>0</v>
      </c>
      <c r="BG958" s="143">
        <f>IF(N958="zákl. přenesená",J958,0)</f>
        <v>0</v>
      </c>
      <c r="BH958" s="143">
        <f>IF(N958="sníž. přenesená",J958,0)</f>
        <v>0</v>
      </c>
      <c r="BI958" s="143">
        <f>IF(N958="nulová",J958,0)</f>
        <v>0</v>
      </c>
      <c r="BJ958" s="16" t="s">
        <v>88</v>
      </c>
      <c r="BK958" s="143">
        <f>ROUND(I958*H958,2)</f>
        <v>0</v>
      </c>
      <c r="BL958" s="16" t="s">
        <v>134</v>
      </c>
      <c r="BM958" s="142" t="s">
        <v>788</v>
      </c>
    </row>
    <row r="959" spans="2:65" s="1" customFormat="1" ht="11.25">
      <c r="B959" s="31"/>
      <c r="D959" s="144" t="s">
        <v>136</v>
      </c>
      <c r="F959" s="145" t="s">
        <v>789</v>
      </c>
      <c r="I959" s="146"/>
      <c r="L959" s="31"/>
      <c r="M959" s="147"/>
      <c r="T959" s="55"/>
      <c r="AT959" s="16" t="s">
        <v>136</v>
      </c>
      <c r="AU959" s="16" t="s">
        <v>90</v>
      </c>
    </row>
    <row r="960" spans="2:65" s="12" customFormat="1" ht="11.25">
      <c r="B960" s="148"/>
      <c r="D960" s="144" t="s">
        <v>138</v>
      </c>
      <c r="E960" s="149" t="s">
        <v>1</v>
      </c>
      <c r="F960" s="150" t="s">
        <v>506</v>
      </c>
      <c r="H960" s="149" t="s">
        <v>1</v>
      </c>
      <c r="I960" s="151"/>
      <c r="L960" s="148"/>
      <c r="M960" s="152"/>
      <c r="T960" s="153"/>
      <c r="AT960" s="149" t="s">
        <v>138</v>
      </c>
      <c r="AU960" s="149" t="s">
        <v>90</v>
      </c>
      <c r="AV960" s="12" t="s">
        <v>88</v>
      </c>
      <c r="AW960" s="12" t="s">
        <v>36</v>
      </c>
      <c r="AX960" s="12" t="s">
        <v>80</v>
      </c>
      <c r="AY960" s="149" t="s">
        <v>127</v>
      </c>
    </row>
    <row r="961" spans="2:65" s="12" customFormat="1" ht="11.25">
      <c r="B961" s="148"/>
      <c r="D961" s="144" t="s">
        <v>138</v>
      </c>
      <c r="E961" s="149" t="s">
        <v>1</v>
      </c>
      <c r="F961" s="150" t="s">
        <v>140</v>
      </c>
      <c r="H961" s="149" t="s">
        <v>1</v>
      </c>
      <c r="I961" s="151"/>
      <c r="L961" s="148"/>
      <c r="M961" s="152"/>
      <c r="T961" s="153"/>
      <c r="AT961" s="149" t="s">
        <v>138</v>
      </c>
      <c r="AU961" s="149" t="s">
        <v>90</v>
      </c>
      <c r="AV961" s="12" t="s">
        <v>88</v>
      </c>
      <c r="AW961" s="12" t="s">
        <v>36</v>
      </c>
      <c r="AX961" s="12" t="s">
        <v>80</v>
      </c>
      <c r="AY961" s="149" t="s">
        <v>127</v>
      </c>
    </row>
    <row r="962" spans="2:65" s="13" customFormat="1" ht="11.25">
      <c r="B962" s="154"/>
      <c r="D962" s="144" t="s">
        <v>138</v>
      </c>
      <c r="E962" s="155" t="s">
        <v>1</v>
      </c>
      <c r="F962" s="156" t="s">
        <v>356</v>
      </c>
      <c r="H962" s="157">
        <v>55</v>
      </c>
      <c r="I962" s="158"/>
      <c r="L962" s="154"/>
      <c r="M962" s="159"/>
      <c r="T962" s="160"/>
      <c r="AT962" s="155" t="s">
        <v>138</v>
      </c>
      <c r="AU962" s="155" t="s">
        <v>90</v>
      </c>
      <c r="AV962" s="13" t="s">
        <v>90</v>
      </c>
      <c r="AW962" s="13" t="s">
        <v>36</v>
      </c>
      <c r="AX962" s="13" t="s">
        <v>80</v>
      </c>
      <c r="AY962" s="155" t="s">
        <v>127</v>
      </c>
    </row>
    <row r="963" spans="2:65" s="12" customFormat="1" ht="11.25">
      <c r="B963" s="148"/>
      <c r="D963" s="144" t="s">
        <v>138</v>
      </c>
      <c r="E963" s="149" t="s">
        <v>1</v>
      </c>
      <c r="F963" s="150" t="s">
        <v>143</v>
      </c>
      <c r="H963" s="149" t="s">
        <v>1</v>
      </c>
      <c r="I963" s="151"/>
      <c r="L963" s="148"/>
      <c r="M963" s="152"/>
      <c r="T963" s="153"/>
      <c r="AT963" s="149" t="s">
        <v>138</v>
      </c>
      <c r="AU963" s="149" t="s">
        <v>90</v>
      </c>
      <c r="AV963" s="12" t="s">
        <v>88</v>
      </c>
      <c r="AW963" s="12" t="s">
        <v>36</v>
      </c>
      <c r="AX963" s="12" t="s">
        <v>80</v>
      </c>
      <c r="AY963" s="149" t="s">
        <v>127</v>
      </c>
    </row>
    <row r="964" spans="2:65" s="13" customFormat="1" ht="11.25">
      <c r="B964" s="154"/>
      <c r="D964" s="144" t="s">
        <v>138</v>
      </c>
      <c r="E964" s="155" t="s">
        <v>1</v>
      </c>
      <c r="F964" s="156" t="s">
        <v>357</v>
      </c>
      <c r="H964" s="157">
        <v>14</v>
      </c>
      <c r="I964" s="158"/>
      <c r="L964" s="154"/>
      <c r="M964" s="159"/>
      <c r="T964" s="160"/>
      <c r="AT964" s="155" t="s">
        <v>138</v>
      </c>
      <c r="AU964" s="155" t="s">
        <v>90</v>
      </c>
      <c r="AV964" s="13" t="s">
        <v>90</v>
      </c>
      <c r="AW964" s="13" t="s">
        <v>36</v>
      </c>
      <c r="AX964" s="13" t="s">
        <v>80</v>
      </c>
      <c r="AY964" s="155" t="s">
        <v>127</v>
      </c>
    </row>
    <row r="965" spans="2:65" s="14" customFormat="1" ht="11.25">
      <c r="B965" s="161"/>
      <c r="D965" s="144" t="s">
        <v>138</v>
      </c>
      <c r="E965" s="162" t="s">
        <v>1</v>
      </c>
      <c r="F965" s="163" t="s">
        <v>145</v>
      </c>
      <c r="H965" s="164">
        <v>69</v>
      </c>
      <c r="I965" s="165"/>
      <c r="L965" s="161"/>
      <c r="M965" s="166"/>
      <c r="T965" s="167"/>
      <c r="AT965" s="162" t="s">
        <v>138</v>
      </c>
      <c r="AU965" s="162" t="s">
        <v>90</v>
      </c>
      <c r="AV965" s="14" t="s">
        <v>134</v>
      </c>
      <c r="AW965" s="14" t="s">
        <v>36</v>
      </c>
      <c r="AX965" s="14" t="s">
        <v>88</v>
      </c>
      <c r="AY965" s="162" t="s">
        <v>127</v>
      </c>
    </row>
    <row r="966" spans="2:65" s="1" customFormat="1" ht="21.75" customHeight="1">
      <c r="B966" s="31"/>
      <c r="C966" s="168" t="s">
        <v>790</v>
      </c>
      <c r="D966" s="168" t="s">
        <v>310</v>
      </c>
      <c r="E966" s="169" t="s">
        <v>791</v>
      </c>
      <c r="F966" s="170" t="s">
        <v>792</v>
      </c>
      <c r="G966" s="171" t="s">
        <v>793</v>
      </c>
      <c r="H966" s="172">
        <v>1</v>
      </c>
      <c r="I966" s="173"/>
      <c r="J966" s="174">
        <f>ROUND(I966*H966,2)</f>
        <v>0</v>
      </c>
      <c r="K966" s="170" t="s">
        <v>1</v>
      </c>
      <c r="L966" s="175"/>
      <c r="M966" s="176" t="s">
        <v>1</v>
      </c>
      <c r="N966" s="177" t="s">
        <v>45</v>
      </c>
      <c r="P966" s="140">
        <f>O966*H966</f>
        <v>0</v>
      </c>
      <c r="Q966" s="140">
        <v>0.02</v>
      </c>
      <c r="R966" s="140">
        <f>Q966*H966</f>
        <v>0.02</v>
      </c>
      <c r="S966" s="140">
        <v>0</v>
      </c>
      <c r="T966" s="141">
        <f>S966*H966</f>
        <v>0</v>
      </c>
      <c r="AR966" s="142" t="s">
        <v>189</v>
      </c>
      <c r="AT966" s="142" t="s">
        <v>310</v>
      </c>
      <c r="AU966" s="142" t="s">
        <v>90</v>
      </c>
      <c r="AY966" s="16" t="s">
        <v>127</v>
      </c>
      <c r="BE966" s="143">
        <f>IF(N966="základní",J966,0)</f>
        <v>0</v>
      </c>
      <c r="BF966" s="143">
        <f>IF(N966="snížená",J966,0)</f>
        <v>0</v>
      </c>
      <c r="BG966" s="143">
        <f>IF(N966="zákl. přenesená",J966,0)</f>
        <v>0</v>
      </c>
      <c r="BH966" s="143">
        <f>IF(N966="sníž. přenesená",J966,0)</f>
        <v>0</v>
      </c>
      <c r="BI966" s="143">
        <f>IF(N966="nulová",J966,0)</f>
        <v>0</v>
      </c>
      <c r="BJ966" s="16" t="s">
        <v>88</v>
      </c>
      <c r="BK966" s="143">
        <f>ROUND(I966*H966,2)</f>
        <v>0</v>
      </c>
      <c r="BL966" s="16" t="s">
        <v>134</v>
      </c>
      <c r="BM966" s="142" t="s">
        <v>794</v>
      </c>
    </row>
    <row r="967" spans="2:65" s="1" customFormat="1" ht="11.25">
      <c r="B967" s="31"/>
      <c r="D967" s="144" t="s">
        <v>136</v>
      </c>
      <c r="F967" s="145" t="s">
        <v>792</v>
      </c>
      <c r="I967" s="146"/>
      <c r="L967" s="31"/>
      <c r="M967" s="147"/>
      <c r="T967" s="55"/>
      <c r="AT967" s="16" t="s">
        <v>136</v>
      </c>
      <c r="AU967" s="16" t="s">
        <v>90</v>
      </c>
    </row>
    <row r="968" spans="2:65" s="12" customFormat="1" ht="11.25">
      <c r="B968" s="148"/>
      <c r="D968" s="144" t="s">
        <v>138</v>
      </c>
      <c r="E968" s="149" t="s">
        <v>1</v>
      </c>
      <c r="F968" s="150" t="s">
        <v>795</v>
      </c>
      <c r="H968" s="149" t="s">
        <v>1</v>
      </c>
      <c r="I968" s="151"/>
      <c r="L968" s="148"/>
      <c r="M968" s="152"/>
      <c r="T968" s="153"/>
      <c r="AT968" s="149" t="s">
        <v>138</v>
      </c>
      <c r="AU968" s="149" t="s">
        <v>90</v>
      </c>
      <c r="AV968" s="12" t="s">
        <v>88</v>
      </c>
      <c r="AW968" s="12" t="s">
        <v>36</v>
      </c>
      <c r="AX968" s="12" t="s">
        <v>80</v>
      </c>
      <c r="AY968" s="149" t="s">
        <v>127</v>
      </c>
    </row>
    <row r="969" spans="2:65" s="13" customFormat="1" ht="11.25">
      <c r="B969" s="154"/>
      <c r="D969" s="144" t="s">
        <v>138</v>
      </c>
      <c r="E969" s="155" t="s">
        <v>1</v>
      </c>
      <c r="F969" s="156" t="s">
        <v>88</v>
      </c>
      <c r="H969" s="157">
        <v>1</v>
      </c>
      <c r="I969" s="158"/>
      <c r="L969" s="154"/>
      <c r="M969" s="159"/>
      <c r="T969" s="160"/>
      <c r="AT969" s="155" t="s">
        <v>138</v>
      </c>
      <c r="AU969" s="155" t="s">
        <v>90</v>
      </c>
      <c r="AV969" s="13" t="s">
        <v>90</v>
      </c>
      <c r="AW969" s="13" t="s">
        <v>36</v>
      </c>
      <c r="AX969" s="13" t="s">
        <v>80</v>
      </c>
      <c r="AY969" s="155" t="s">
        <v>127</v>
      </c>
    </row>
    <row r="970" spans="2:65" s="1" customFormat="1" ht="16.5" customHeight="1">
      <c r="B970" s="31"/>
      <c r="C970" s="131" t="s">
        <v>796</v>
      </c>
      <c r="D970" s="131" t="s">
        <v>129</v>
      </c>
      <c r="E970" s="132" t="s">
        <v>797</v>
      </c>
      <c r="F970" s="133" t="s">
        <v>798</v>
      </c>
      <c r="G970" s="134" t="s">
        <v>799</v>
      </c>
      <c r="H970" s="135">
        <v>19</v>
      </c>
      <c r="I970" s="136"/>
      <c r="J970" s="137">
        <f>ROUND(I970*H970,2)</f>
        <v>0</v>
      </c>
      <c r="K970" s="133" t="s">
        <v>1</v>
      </c>
      <c r="L970" s="31"/>
      <c r="M970" s="138" t="s">
        <v>1</v>
      </c>
      <c r="N970" s="139" t="s">
        <v>45</v>
      </c>
      <c r="P970" s="140">
        <f>O970*H970</f>
        <v>0</v>
      </c>
      <c r="Q970" s="140">
        <v>0</v>
      </c>
      <c r="R970" s="140">
        <f>Q970*H970</f>
        <v>0</v>
      </c>
      <c r="S970" s="140">
        <v>0</v>
      </c>
      <c r="T970" s="141">
        <f>S970*H970</f>
        <v>0</v>
      </c>
      <c r="AR970" s="142" t="s">
        <v>134</v>
      </c>
      <c r="AT970" s="142" t="s">
        <v>129</v>
      </c>
      <c r="AU970" s="142" t="s">
        <v>90</v>
      </c>
      <c r="AY970" s="16" t="s">
        <v>127</v>
      </c>
      <c r="BE970" s="143">
        <f>IF(N970="základní",J970,0)</f>
        <v>0</v>
      </c>
      <c r="BF970" s="143">
        <f>IF(N970="snížená",J970,0)</f>
        <v>0</v>
      </c>
      <c r="BG970" s="143">
        <f>IF(N970="zákl. přenesená",J970,0)</f>
        <v>0</v>
      </c>
      <c r="BH970" s="143">
        <f>IF(N970="sníž. přenesená",J970,0)</f>
        <v>0</v>
      </c>
      <c r="BI970" s="143">
        <f>IF(N970="nulová",J970,0)</f>
        <v>0</v>
      </c>
      <c r="BJ970" s="16" t="s">
        <v>88</v>
      </c>
      <c r="BK970" s="143">
        <f>ROUND(I970*H970,2)</f>
        <v>0</v>
      </c>
      <c r="BL970" s="16" t="s">
        <v>134</v>
      </c>
      <c r="BM970" s="142" t="s">
        <v>800</v>
      </c>
    </row>
    <row r="971" spans="2:65" s="1" customFormat="1" ht="11.25">
      <c r="B971" s="31"/>
      <c r="D971" s="144" t="s">
        <v>136</v>
      </c>
      <c r="F971" s="145" t="s">
        <v>798</v>
      </c>
      <c r="I971" s="146"/>
      <c r="L971" s="31"/>
      <c r="M971" s="147"/>
      <c r="T971" s="55"/>
      <c r="AT971" s="16" t="s">
        <v>136</v>
      </c>
      <c r="AU971" s="16" t="s">
        <v>90</v>
      </c>
    </row>
    <row r="972" spans="2:65" s="1" customFormat="1" ht="19.5">
      <c r="B972" s="31"/>
      <c r="D972" s="144" t="s">
        <v>464</v>
      </c>
      <c r="F972" s="178" t="s">
        <v>801</v>
      </c>
      <c r="I972" s="146"/>
      <c r="L972" s="31"/>
      <c r="M972" s="147"/>
      <c r="T972" s="55"/>
      <c r="AT972" s="16" t="s">
        <v>464</v>
      </c>
      <c r="AU972" s="16" t="s">
        <v>90</v>
      </c>
    </row>
    <row r="973" spans="2:65" s="12" customFormat="1" ht="11.25">
      <c r="B973" s="148"/>
      <c r="D973" s="144" t="s">
        <v>138</v>
      </c>
      <c r="E973" s="149" t="s">
        <v>1</v>
      </c>
      <c r="F973" s="150" t="s">
        <v>506</v>
      </c>
      <c r="H973" s="149" t="s">
        <v>1</v>
      </c>
      <c r="I973" s="151"/>
      <c r="L973" s="148"/>
      <c r="M973" s="152"/>
      <c r="T973" s="153"/>
      <c r="AT973" s="149" t="s">
        <v>138</v>
      </c>
      <c r="AU973" s="149" t="s">
        <v>90</v>
      </c>
      <c r="AV973" s="12" t="s">
        <v>88</v>
      </c>
      <c r="AW973" s="12" t="s">
        <v>36</v>
      </c>
      <c r="AX973" s="12" t="s">
        <v>80</v>
      </c>
      <c r="AY973" s="149" t="s">
        <v>127</v>
      </c>
    </row>
    <row r="974" spans="2:65" s="12" customFormat="1" ht="11.25">
      <c r="B974" s="148"/>
      <c r="D974" s="144" t="s">
        <v>138</v>
      </c>
      <c r="E974" s="149" t="s">
        <v>1</v>
      </c>
      <c r="F974" s="150" t="s">
        <v>140</v>
      </c>
      <c r="H974" s="149" t="s">
        <v>1</v>
      </c>
      <c r="I974" s="151"/>
      <c r="L974" s="148"/>
      <c r="M974" s="152"/>
      <c r="T974" s="153"/>
      <c r="AT974" s="149" t="s">
        <v>138</v>
      </c>
      <c r="AU974" s="149" t="s">
        <v>90</v>
      </c>
      <c r="AV974" s="12" t="s">
        <v>88</v>
      </c>
      <c r="AW974" s="12" t="s">
        <v>36</v>
      </c>
      <c r="AX974" s="12" t="s">
        <v>80</v>
      </c>
      <c r="AY974" s="149" t="s">
        <v>127</v>
      </c>
    </row>
    <row r="975" spans="2:65" s="13" customFormat="1" ht="11.25">
      <c r="B975" s="154"/>
      <c r="D975" s="144" t="s">
        <v>138</v>
      </c>
      <c r="E975" s="155" t="s">
        <v>1</v>
      </c>
      <c r="F975" s="156" t="s">
        <v>226</v>
      </c>
      <c r="H975" s="157">
        <v>14</v>
      </c>
      <c r="I975" s="158"/>
      <c r="L975" s="154"/>
      <c r="M975" s="159"/>
      <c r="T975" s="160"/>
      <c r="AT975" s="155" t="s">
        <v>138</v>
      </c>
      <c r="AU975" s="155" t="s">
        <v>90</v>
      </c>
      <c r="AV975" s="13" t="s">
        <v>90</v>
      </c>
      <c r="AW975" s="13" t="s">
        <v>36</v>
      </c>
      <c r="AX975" s="13" t="s">
        <v>80</v>
      </c>
      <c r="AY975" s="155" t="s">
        <v>127</v>
      </c>
    </row>
    <row r="976" spans="2:65" s="12" customFormat="1" ht="11.25">
      <c r="B976" s="148"/>
      <c r="D976" s="144" t="s">
        <v>138</v>
      </c>
      <c r="E976" s="149" t="s">
        <v>1</v>
      </c>
      <c r="F976" s="150" t="s">
        <v>143</v>
      </c>
      <c r="H976" s="149" t="s">
        <v>1</v>
      </c>
      <c r="I976" s="151"/>
      <c r="L976" s="148"/>
      <c r="M976" s="152"/>
      <c r="T976" s="153"/>
      <c r="AT976" s="149" t="s">
        <v>138</v>
      </c>
      <c r="AU976" s="149" t="s">
        <v>90</v>
      </c>
      <c r="AV976" s="12" t="s">
        <v>88</v>
      </c>
      <c r="AW976" s="12" t="s">
        <v>36</v>
      </c>
      <c r="AX976" s="12" t="s">
        <v>80</v>
      </c>
      <c r="AY976" s="149" t="s">
        <v>127</v>
      </c>
    </row>
    <row r="977" spans="2:65" s="13" customFormat="1" ht="11.25">
      <c r="B977" s="154"/>
      <c r="D977" s="144" t="s">
        <v>138</v>
      </c>
      <c r="E977" s="155" t="s">
        <v>1</v>
      </c>
      <c r="F977" s="156" t="s">
        <v>167</v>
      </c>
      <c r="H977" s="157">
        <v>5</v>
      </c>
      <c r="I977" s="158"/>
      <c r="L977" s="154"/>
      <c r="M977" s="159"/>
      <c r="T977" s="160"/>
      <c r="AT977" s="155" t="s">
        <v>138</v>
      </c>
      <c r="AU977" s="155" t="s">
        <v>90</v>
      </c>
      <c r="AV977" s="13" t="s">
        <v>90</v>
      </c>
      <c r="AW977" s="13" t="s">
        <v>36</v>
      </c>
      <c r="AX977" s="13" t="s">
        <v>80</v>
      </c>
      <c r="AY977" s="155" t="s">
        <v>127</v>
      </c>
    </row>
    <row r="978" spans="2:65" s="14" customFormat="1" ht="11.25">
      <c r="B978" s="161"/>
      <c r="D978" s="144" t="s">
        <v>138</v>
      </c>
      <c r="E978" s="162" t="s">
        <v>1</v>
      </c>
      <c r="F978" s="163" t="s">
        <v>145</v>
      </c>
      <c r="H978" s="164">
        <v>19</v>
      </c>
      <c r="I978" s="165"/>
      <c r="L978" s="161"/>
      <c r="M978" s="166"/>
      <c r="T978" s="167"/>
      <c r="AT978" s="162" t="s">
        <v>138</v>
      </c>
      <c r="AU978" s="162" t="s">
        <v>90</v>
      </c>
      <c r="AV978" s="14" t="s">
        <v>134</v>
      </c>
      <c r="AW978" s="14" t="s">
        <v>36</v>
      </c>
      <c r="AX978" s="14" t="s">
        <v>88</v>
      </c>
      <c r="AY978" s="162" t="s">
        <v>127</v>
      </c>
    </row>
    <row r="979" spans="2:65" s="1" customFormat="1" ht="24.2" customHeight="1">
      <c r="B979" s="31"/>
      <c r="C979" s="168" t="s">
        <v>802</v>
      </c>
      <c r="D979" s="168" t="s">
        <v>310</v>
      </c>
      <c r="E979" s="169" t="s">
        <v>803</v>
      </c>
      <c r="F979" s="170" t="s">
        <v>804</v>
      </c>
      <c r="G979" s="171" t="s">
        <v>218</v>
      </c>
      <c r="H979" s="172">
        <v>19</v>
      </c>
      <c r="I979" s="173"/>
      <c r="J979" s="174">
        <f>ROUND(I979*H979,2)</f>
        <v>0</v>
      </c>
      <c r="K979" s="170" t="s">
        <v>1</v>
      </c>
      <c r="L979" s="175"/>
      <c r="M979" s="176" t="s">
        <v>1</v>
      </c>
      <c r="N979" s="177" t="s">
        <v>45</v>
      </c>
      <c r="P979" s="140">
        <f>O979*H979</f>
        <v>0</v>
      </c>
      <c r="Q979" s="140">
        <v>0</v>
      </c>
      <c r="R979" s="140">
        <f>Q979*H979</f>
        <v>0</v>
      </c>
      <c r="S979" s="140">
        <v>0</v>
      </c>
      <c r="T979" s="141">
        <f>S979*H979</f>
        <v>0</v>
      </c>
      <c r="AR979" s="142" t="s">
        <v>189</v>
      </c>
      <c r="AT979" s="142" t="s">
        <v>310</v>
      </c>
      <c r="AU979" s="142" t="s">
        <v>90</v>
      </c>
      <c r="AY979" s="16" t="s">
        <v>127</v>
      </c>
      <c r="BE979" s="143">
        <f>IF(N979="základní",J979,0)</f>
        <v>0</v>
      </c>
      <c r="BF979" s="143">
        <f>IF(N979="snížená",J979,0)</f>
        <v>0</v>
      </c>
      <c r="BG979" s="143">
        <f>IF(N979="zákl. přenesená",J979,0)</f>
        <v>0</v>
      </c>
      <c r="BH979" s="143">
        <f>IF(N979="sníž. přenesená",J979,0)</f>
        <v>0</v>
      </c>
      <c r="BI979" s="143">
        <f>IF(N979="nulová",J979,0)</f>
        <v>0</v>
      </c>
      <c r="BJ979" s="16" t="s">
        <v>88</v>
      </c>
      <c r="BK979" s="143">
        <f>ROUND(I979*H979,2)</f>
        <v>0</v>
      </c>
      <c r="BL979" s="16" t="s">
        <v>134</v>
      </c>
      <c r="BM979" s="142" t="s">
        <v>805</v>
      </c>
    </row>
    <row r="980" spans="2:65" s="1" customFormat="1" ht="11.25">
      <c r="B980" s="31"/>
      <c r="D980" s="144" t="s">
        <v>136</v>
      </c>
      <c r="F980" s="145" t="s">
        <v>804</v>
      </c>
      <c r="I980" s="146"/>
      <c r="L980" s="31"/>
      <c r="M980" s="147"/>
      <c r="T980" s="55"/>
      <c r="AT980" s="16" t="s">
        <v>136</v>
      </c>
      <c r="AU980" s="16" t="s">
        <v>90</v>
      </c>
    </row>
    <row r="981" spans="2:65" s="1" customFormat="1" ht="19.5">
      <c r="B981" s="31"/>
      <c r="D981" s="144" t="s">
        <v>464</v>
      </c>
      <c r="F981" s="178" t="s">
        <v>806</v>
      </c>
      <c r="I981" s="146"/>
      <c r="L981" s="31"/>
      <c r="M981" s="147"/>
      <c r="T981" s="55"/>
      <c r="AT981" s="16" t="s">
        <v>464</v>
      </c>
      <c r="AU981" s="16" t="s">
        <v>90</v>
      </c>
    </row>
    <row r="982" spans="2:65" s="12" customFormat="1" ht="11.25">
      <c r="B982" s="148"/>
      <c r="D982" s="144" t="s">
        <v>138</v>
      </c>
      <c r="E982" s="149" t="s">
        <v>1</v>
      </c>
      <c r="F982" s="150" t="s">
        <v>506</v>
      </c>
      <c r="H982" s="149" t="s">
        <v>1</v>
      </c>
      <c r="I982" s="151"/>
      <c r="L982" s="148"/>
      <c r="M982" s="152"/>
      <c r="T982" s="153"/>
      <c r="AT982" s="149" t="s">
        <v>138</v>
      </c>
      <c r="AU982" s="149" t="s">
        <v>90</v>
      </c>
      <c r="AV982" s="12" t="s">
        <v>88</v>
      </c>
      <c r="AW982" s="12" t="s">
        <v>36</v>
      </c>
      <c r="AX982" s="12" t="s">
        <v>80</v>
      </c>
      <c r="AY982" s="149" t="s">
        <v>127</v>
      </c>
    </row>
    <row r="983" spans="2:65" s="12" customFormat="1" ht="11.25">
      <c r="B983" s="148"/>
      <c r="D983" s="144" t="s">
        <v>138</v>
      </c>
      <c r="E983" s="149" t="s">
        <v>1</v>
      </c>
      <c r="F983" s="150" t="s">
        <v>140</v>
      </c>
      <c r="H983" s="149" t="s">
        <v>1</v>
      </c>
      <c r="I983" s="151"/>
      <c r="L983" s="148"/>
      <c r="M983" s="152"/>
      <c r="T983" s="153"/>
      <c r="AT983" s="149" t="s">
        <v>138</v>
      </c>
      <c r="AU983" s="149" t="s">
        <v>90</v>
      </c>
      <c r="AV983" s="12" t="s">
        <v>88</v>
      </c>
      <c r="AW983" s="12" t="s">
        <v>36</v>
      </c>
      <c r="AX983" s="12" t="s">
        <v>80</v>
      </c>
      <c r="AY983" s="149" t="s">
        <v>127</v>
      </c>
    </row>
    <row r="984" spans="2:65" s="13" customFormat="1" ht="11.25">
      <c r="B984" s="154"/>
      <c r="D984" s="144" t="s">
        <v>138</v>
      </c>
      <c r="E984" s="155" t="s">
        <v>1</v>
      </c>
      <c r="F984" s="156" t="s">
        <v>226</v>
      </c>
      <c r="H984" s="157">
        <v>14</v>
      </c>
      <c r="I984" s="158"/>
      <c r="L984" s="154"/>
      <c r="M984" s="159"/>
      <c r="T984" s="160"/>
      <c r="AT984" s="155" t="s">
        <v>138</v>
      </c>
      <c r="AU984" s="155" t="s">
        <v>90</v>
      </c>
      <c r="AV984" s="13" t="s">
        <v>90</v>
      </c>
      <c r="AW984" s="13" t="s">
        <v>36</v>
      </c>
      <c r="AX984" s="13" t="s">
        <v>80</v>
      </c>
      <c r="AY984" s="155" t="s">
        <v>127</v>
      </c>
    </row>
    <row r="985" spans="2:65" s="12" customFormat="1" ht="11.25">
      <c r="B985" s="148"/>
      <c r="D985" s="144" t="s">
        <v>138</v>
      </c>
      <c r="E985" s="149" t="s">
        <v>1</v>
      </c>
      <c r="F985" s="150" t="s">
        <v>143</v>
      </c>
      <c r="H985" s="149" t="s">
        <v>1</v>
      </c>
      <c r="I985" s="151"/>
      <c r="L985" s="148"/>
      <c r="M985" s="152"/>
      <c r="T985" s="153"/>
      <c r="AT985" s="149" t="s">
        <v>138</v>
      </c>
      <c r="AU985" s="149" t="s">
        <v>90</v>
      </c>
      <c r="AV985" s="12" t="s">
        <v>88</v>
      </c>
      <c r="AW985" s="12" t="s">
        <v>36</v>
      </c>
      <c r="AX985" s="12" t="s">
        <v>80</v>
      </c>
      <c r="AY985" s="149" t="s">
        <v>127</v>
      </c>
    </row>
    <row r="986" spans="2:65" s="13" customFormat="1" ht="11.25">
      <c r="B986" s="154"/>
      <c r="D986" s="144" t="s">
        <v>138</v>
      </c>
      <c r="E986" s="155" t="s">
        <v>1</v>
      </c>
      <c r="F986" s="156" t="s">
        <v>167</v>
      </c>
      <c r="H986" s="157">
        <v>5</v>
      </c>
      <c r="I986" s="158"/>
      <c r="L986" s="154"/>
      <c r="M986" s="159"/>
      <c r="T986" s="160"/>
      <c r="AT986" s="155" t="s">
        <v>138</v>
      </c>
      <c r="AU986" s="155" t="s">
        <v>90</v>
      </c>
      <c r="AV986" s="13" t="s">
        <v>90</v>
      </c>
      <c r="AW986" s="13" t="s">
        <v>36</v>
      </c>
      <c r="AX986" s="13" t="s">
        <v>80</v>
      </c>
      <c r="AY986" s="155" t="s">
        <v>127</v>
      </c>
    </row>
    <row r="987" spans="2:65" s="14" customFormat="1" ht="11.25">
      <c r="B987" s="161"/>
      <c r="D987" s="144" t="s">
        <v>138</v>
      </c>
      <c r="E987" s="162" t="s">
        <v>1</v>
      </c>
      <c r="F987" s="163" t="s">
        <v>145</v>
      </c>
      <c r="H987" s="164">
        <v>19</v>
      </c>
      <c r="I987" s="165"/>
      <c r="L987" s="161"/>
      <c r="M987" s="166"/>
      <c r="T987" s="167"/>
      <c r="AT987" s="162" t="s">
        <v>138</v>
      </c>
      <c r="AU987" s="162" t="s">
        <v>90</v>
      </c>
      <c r="AV987" s="14" t="s">
        <v>134</v>
      </c>
      <c r="AW987" s="14" t="s">
        <v>36</v>
      </c>
      <c r="AX987" s="14" t="s">
        <v>88</v>
      </c>
      <c r="AY987" s="162" t="s">
        <v>127</v>
      </c>
    </row>
    <row r="988" spans="2:65" s="11" customFormat="1" ht="22.9" customHeight="1">
      <c r="B988" s="119"/>
      <c r="D988" s="120" t="s">
        <v>79</v>
      </c>
      <c r="E988" s="129" t="s">
        <v>197</v>
      </c>
      <c r="F988" s="129" t="s">
        <v>807</v>
      </c>
      <c r="I988" s="122"/>
      <c r="J988" s="130">
        <f>BK988</f>
        <v>0</v>
      </c>
      <c r="L988" s="119"/>
      <c r="M988" s="124"/>
      <c r="P988" s="125">
        <f>SUM(P989:P1032)</f>
        <v>0</v>
      </c>
      <c r="R988" s="125">
        <f>SUM(R989:R1032)</f>
        <v>1.6594199999999999</v>
      </c>
      <c r="T988" s="126">
        <f>SUM(T989:T1032)</f>
        <v>0</v>
      </c>
      <c r="AR988" s="120" t="s">
        <v>88</v>
      </c>
      <c r="AT988" s="127" t="s">
        <v>79</v>
      </c>
      <c r="AU988" s="127" t="s">
        <v>88</v>
      </c>
      <c r="AY988" s="120" t="s">
        <v>127</v>
      </c>
      <c r="BK988" s="128">
        <f>SUM(BK989:BK1032)</f>
        <v>0</v>
      </c>
    </row>
    <row r="989" spans="2:65" s="1" customFormat="1" ht="24.2" customHeight="1">
      <c r="B989" s="31"/>
      <c r="C989" s="131" t="s">
        <v>808</v>
      </c>
      <c r="D989" s="131" t="s">
        <v>129</v>
      </c>
      <c r="E989" s="132" t="s">
        <v>809</v>
      </c>
      <c r="F989" s="133" t="s">
        <v>810</v>
      </c>
      <c r="G989" s="134" t="s">
        <v>184</v>
      </c>
      <c r="H989" s="135">
        <v>7</v>
      </c>
      <c r="I989" s="136"/>
      <c r="J989" s="137">
        <f>ROUND(I989*H989,2)</f>
        <v>0</v>
      </c>
      <c r="K989" s="133" t="s">
        <v>133</v>
      </c>
      <c r="L989" s="31"/>
      <c r="M989" s="138" t="s">
        <v>1</v>
      </c>
      <c r="N989" s="139" t="s">
        <v>45</v>
      </c>
      <c r="P989" s="140">
        <f>O989*H989</f>
        <v>0</v>
      </c>
      <c r="Q989" s="140">
        <v>0.15256</v>
      </c>
      <c r="R989" s="140">
        <f>Q989*H989</f>
        <v>1.06792</v>
      </c>
      <c r="S989" s="140">
        <v>0</v>
      </c>
      <c r="T989" s="141">
        <f>S989*H989</f>
        <v>0</v>
      </c>
      <c r="AR989" s="142" t="s">
        <v>134</v>
      </c>
      <c r="AT989" s="142" t="s">
        <v>129</v>
      </c>
      <c r="AU989" s="142" t="s">
        <v>90</v>
      </c>
      <c r="AY989" s="16" t="s">
        <v>127</v>
      </c>
      <c r="BE989" s="143">
        <f>IF(N989="základní",J989,0)</f>
        <v>0</v>
      </c>
      <c r="BF989" s="143">
        <f>IF(N989="snížená",J989,0)</f>
        <v>0</v>
      </c>
      <c r="BG989" s="143">
        <f>IF(N989="zákl. přenesená",J989,0)</f>
        <v>0</v>
      </c>
      <c r="BH989" s="143">
        <f>IF(N989="sníž. přenesená",J989,0)</f>
        <v>0</v>
      </c>
      <c r="BI989" s="143">
        <f>IF(N989="nulová",J989,0)</f>
        <v>0</v>
      </c>
      <c r="BJ989" s="16" t="s">
        <v>88</v>
      </c>
      <c r="BK989" s="143">
        <f>ROUND(I989*H989,2)</f>
        <v>0</v>
      </c>
      <c r="BL989" s="16" t="s">
        <v>134</v>
      </c>
      <c r="BM989" s="142" t="s">
        <v>811</v>
      </c>
    </row>
    <row r="990" spans="2:65" s="1" customFormat="1" ht="29.25">
      <c r="B990" s="31"/>
      <c r="D990" s="144" t="s">
        <v>136</v>
      </c>
      <c r="F990" s="145" t="s">
        <v>812</v>
      </c>
      <c r="I990" s="146"/>
      <c r="L990" s="31"/>
      <c r="M990" s="147"/>
      <c r="T990" s="55"/>
      <c r="AT990" s="16" t="s">
        <v>136</v>
      </c>
      <c r="AU990" s="16" t="s">
        <v>90</v>
      </c>
    </row>
    <row r="991" spans="2:65" s="12" customFormat="1" ht="11.25">
      <c r="B991" s="148"/>
      <c r="D991" s="144" t="s">
        <v>138</v>
      </c>
      <c r="E991" s="149" t="s">
        <v>1</v>
      </c>
      <c r="F991" s="150" t="s">
        <v>139</v>
      </c>
      <c r="H991" s="149" t="s">
        <v>1</v>
      </c>
      <c r="I991" s="151"/>
      <c r="L991" s="148"/>
      <c r="M991" s="152"/>
      <c r="T991" s="153"/>
      <c r="AT991" s="149" t="s">
        <v>138</v>
      </c>
      <c r="AU991" s="149" t="s">
        <v>90</v>
      </c>
      <c r="AV991" s="12" t="s">
        <v>88</v>
      </c>
      <c r="AW991" s="12" t="s">
        <v>36</v>
      </c>
      <c r="AX991" s="12" t="s">
        <v>80</v>
      </c>
      <c r="AY991" s="149" t="s">
        <v>127</v>
      </c>
    </row>
    <row r="992" spans="2:65" s="12" customFormat="1" ht="11.25">
      <c r="B992" s="148"/>
      <c r="D992" s="144" t="s">
        <v>138</v>
      </c>
      <c r="E992" s="149" t="s">
        <v>1</v>
      </c>
      <c r="F992" s="150" t="s">
        <v>140</v>
      </c>
      <c r="H992" s="149" t="s">
        <v>1</v>
      </c>
      <c r="I992" s="151"/>
      <c r="L992" s="148"/>
      <c r="M992" s="152"/>
      <c r="T992" s="153"/>
      <c r="AT992" s="149" t="s">
        <v>138</v>
      </c>
      <c r="AU992" s="149" t="s">
        <v>90</v>
      </c>
      <c r="AV992" s="12" t="s">
        <v>88</v>
      </c>
      <c r="AW992" s="12" t="s">
        <v>36</v>
      </c>
      <c r="AX992" s="12" t="s">
        <v>80</v>
      </c>
      <c r="AY992" s="149" t="s">
        <v>127</v>
      </c>
    </row>
    <row r="993" spans="2:65" s="13" customFormat="1" ht="11.25">
      <c r="B993" s="154"/>
      <c r="D993" s="144" t="s">
        <v>138</v>
      </c>
      <c r="E993" s="155" t="s">
        <v>1</v>
      </c>
      <c r="F993" s="156" t="s">
        <v>187</v>
      </c>
      <c r="H993" s="157">
        <v>4</v>
      </c>
      <c r="I993" s="158"/>
      <c r="L993" s="154"/>
      <c r="M993" s="159"/>
      <c r="T993" s="160"/>
      <c r="AT993" s="155" t="s">
        <v>138</v>
      </c>
      <c r="AU993" s="155" t="s">
        <v>90</v>
      </c>
      <c r="AV993" s="13" t="s">
        <v>90</v>
      </c>
      <c r="AW993" s="13" t="s">
        <v>36</v>
      </c>
      <c r="AX993" s="13" t="s">
        <v>80</v>
      </c>
      <c r="AY993" s="155" t="s">
        <v>127</v>
      </c>
    </row>
    <row r="994" spans="2:65" s="12" customFormat="1" ht="11.25">
      <c r="B994" s="148"/>
      <c r="D994" s="144" t="s">
        <v>138</v>
      </c>
      <c r="E994" s="149" t="s">
        <v>1</v>
      </c>
      <c r="F994" s="150" t="s">
        <v>143</v>
      </c>
      <c r="H994" s="149" t="s">
        <v>1</v>
      </c>
      <c r="I994" s="151"/>
      <c r="L994" s="148"/>
      <c r="M994" s="152"/>
      <c r="T994" s="153"/>
      <c r="AT994" s="149" t="s">
        <v>138</v>
      </c>
      <c r="AU994" s="149" t="s">
        <v>90</v>
      </c>
      <c r="AV994" s="12" t="s">
        <v>88</v>
      </c>
      <c r="AW994" s="12" t="s">
        <v>36</v>
      </c>
      <c r="AX994" s="12" t="s">
        <v>80</v>
      </c>
      <c r="AY994" s="149" t="s">
        <v>127</v>
      </c>
    </row>
    <row r="995" spans="2:65" s="13" customFormat="1" ht="11.25">
      <c r="B995" s="154"/>
      <c r="D995" s="144" t="s">
        <v>138</v>
      </c>
      <c r="E995" s="155" t="s">
        <v>1</v>
      </c>
      <c r="F995" s="156" t="s">
        <v>188</v>
      </c>
      <c r="H995" s="157">
        <v>3</v>
      </c>
      <c r="I995" s="158"/>
      <c r="L995" s="154"/>
      <c r="M995" s="159"/>
      <c r="T995" s="160"/>
      <c r="AT995" s="155" t="s">
        <v>138</v>
      </c>
      <c r="AU995" s="155" t="s">
        <v>90</v>
      </c>
      <c r="AV995" s="13" t="s">
        <v>90</v>
      </c>
      <c r="AW995" s="13" t="s">
        <v>36</v>
      </c>
      <c r="AX995" s="13" t="s">
        <v>80</v>
      </c>
      <c r="AY995" s="155" t="s">
        <v>127</v>
      </c>
    </row>
    <row r="996" spans="2:65" s="14" customFormat="1" ht="11.25">
      <c r="B996" s="161"/>
      <c r="D996" s="144" t="s">
        <v>138</v>
      </c>
      <c r="E996" s="162" t="s">
        <v>1</v>
      </c>
      <c r="F996" s="163" t="s">
        <v>145</v>
      </c>
      <c r="H996" s="164">
        <v>7</v>
      </c>
      <c r="I996" s="165"/>
      <c r="L996" s="161"/>
      <c r="M996" s="166"/>
      <c r="T996" s="167"/>
      <c r="AT996" s="162" t="s">
        <v>138</v>
      </c>
      <c r="AU996" s="162" t="s">
        <v>90</v>
      </c>
      <c r="AV996" s="14" t="s">
        <v>134</v>
      </c>
      <c r="AW996" s="14" t="s">
        <v>36</v>
      </c>
      <c r="AX996" s="14" t="s">
        <v>88</v>
      </c>
      <c r="AY996" s="162" t="s">
        <v>127</v>
      </c>
    </row>
    <row r="997" spans="2:65" s="1" customFormat="1" ht="16.5" customHeight="1">
      <c r="B997" s="31"/>
      <c r="C997" s="168" t="s">
        <v>813</v>
      </c>
      <c r="D997" s="168" t="s">
        <v>310</v>
      </c>
      <c r="E997" s="169" t="s">
        <v>814</v>
      </c>
      <c r="F997" s="170" t="s">
        <v>815</v>
      </c>
      <c r="G997" s="171" t="s">
        <v>184</v>
      </c>
      <c r="H997" s="172">
        <v>7</v>
      </c>
      <c r="I997" s="173"/>
      <c r="J997" s="174">
        <f>ROUND(I997*H997,2)</f>
        <v>0</v>
      </c>
      <c r="K997" s="170" t="s">
        <v>133</v>
      </c>
      <c r="L997" s="175"/>
      <c r="M997" s="176" t="s">
        <v>1</v>
      </c>
      <c r="N997" s="177" t="s">
        <v>45</v>
      </c>
      <c r="P997" s="140">
        <f>O997*H997</f>
        <v>0</v>
      </c>
      <c r="Q997" s="140">
        <v>8.2000000000000003E-2</v>
      </c>
      <c r="R997" s="140">
        <f>Q997*H997</f>
        <v>0.57400000000000007</v>
      </c>
      <c r="S997" s="140">
        <v>0</v>
      </c>
      <c r="T997" s="141">
        <f>S997*H997</f>
        <v>0</v>
      </c>
      <c r="AR997" s="142" t="s">
        <v>189</v>
      </c>
      <c r="AT997" s="142" t="s">
        <v>310</v>
      </c>
      <c r="AU997" s="142" t="s">
        <v>90</v>
      </c>
      <c r="AY997" s="16" t="s">
        <v>127</v>
      </c>
      <c r="BE997" s="143">
        <f>IF(N997="základní",J997,0)</f>
        <v>0</v>
      </c>
      <c r="BF997" s="143">
        <f>IF(N997="snížená",J997,0)</f>
        <v>0</v>
      </c>
      <c r="BG997" s="143">
        <f>IF(N997="zákl. přenesená",J997,0)</f>
        <v>0</v>
      </c>
      <c r="BH997" s="143">
        <f>IF(N997="sníž. přenesená",J997,0)</f>
        <v>0</v>
      </c>
      <c r="BI997" s="143">
        <f>IF(N997="nulová",J997,0)</f>
        <v>0</v>
      </c>
      <c r="BJ997" s="16" t="s">
        <v>88</v>
      </c>
      <c r="BK997" s="143">
        <f>ROUND(I997*H997,2)</f>
        <v>0</v>
      </c>
      <c r="BL997" s="16" t="s">
        <v>134</v>
      </c>
      <c r="BM997" s="142" t="s">
        <v>816</v>
      </c>
    </row>
    <row r="998" spans="2:65" s="1" customFormat="1" ht="11.25">
      <c r="B998" s="31"/>
      <c r="D998" s="144" t="s">
        <v>136</v>
      </c>
      <c r="F998" s="145" t="s">
        <v>815</v>
      </c>
      <c r="I998" s="146"/>
      <c r="L998" s="31"/>
      <c r="M998" s="147"/>
      <c r="T998" s="55"/>
      <c r="AT998" s="16" t="s">
        <v>136</v>
      </c>
      <c r="AU998" s="16" t="s">
        <v>90</v>
      </c>
    </row>
    <row r="999" spans="2:65" s="1" customFormat="1" ht="19.5">
      <c r="B999" s="31"/>
      <c r="D999" s="144" t="s">
        <v>464</v>
      </c>
      <c r="F999" s="178" t="s">
        <v>817</v>
      </c>
      <c r="I999" s="146"/>
      <c r="L999" s="31"/>
      <c r="M999" s="147"/>
      <c r="T999" s="55"/>
      <c r="AT999" s="16" t="s">
        <v>464</v>
      </c>
      <c r="AU999" s="16" t="s">
        <v>90</v>
      </c>
    </row>
    <row r="1000" spans="2:65" s="12" customFormat="1" ht="11.25">
      <c r="B1000" s="148"/>
      <c r="D1000" s="144" t="s">
        <v>138</v>
      </c>
      <c r="E1000" s="149" t="s">
        <v>1</v>
      </c>
      <c r="F1000" s="150" t="s">
        <v>139</v>
      </c>
      <c r="H1000" s="149" t="s">
        <v>1</v>
      </c>
      <c r="I1000" s="151"/>
      <c r="L1000" s="148"/>
      <c r="M1000" s="152"/>
      <c r="T1000" s="153"/>
      <c r="AT1000" s="149" t="s">
        <v>138</v>
      </c>
      <c r="AU1000" s="149" t="s">
        <v>90</v>
      </c>
      <c r="AV1000" s="12" t="s">
        <v>88</v>
      </c>
      <c r="AW1000" s="12" t="s">
        <v>36</v>
      </c>
      <c r="AX1000" s="12" t="s">
        <v>80</v>
      </c>
      <c r="AY1000" s="149" t="s">
        <v>127</v>
      </c>
    </row>
    <row r="1001" spans="2:65" s="12" customFormat="1" ht="11.25">
      <c r="B1001" s="148"/>
      <c r="D1001" s="144" t="s">
        <v>138</v>
      </c>
      <c r="E1001" s="149" t="s">
        <v>1</v>
      </c>
      <c r="F1001" s="150" t="s">
        <v>140</v>
      </c>
      <c r="H1001" s="149" t="s">
        <v>1</v>
      </c>
      <c r="I1001" s="151"/>
      <c r="L1001" s="148"/>
      <c r="M1001" s="152"/>
      <c r="T1001" s="153"/>
      <c r="AT1001" s="149" t="s">
        <v>138</v>
      </c>
      <c r="AU1001" s="149" t="s">
        <v>90</v>
      </c>
      <c r="AV1001" s="12" t="s">
        <v>88</v>
      </c>
      <c r="AW1001" s="12" t="s">
        <v>36</v>
      </c>
      <c r="AX1001" s="12" t="s">
        <v>80</v>
      </c>
      <c r="AY1001" s="149" t="s">
        <v>127</v>
      </c>
    </row>
    <row r="1002" spans="2:65" s="13" customFormat="1" ht="11.25">
      <c r="B1002" s="154"/>
      <c r="D1002" s="144" t="s">
        <v>138</v>
      </c>
      <c r="E1002" s="155" t="s">
        <v>1</v>
      </c>
      <c r="F1002" s="156" t="s">
        <v>187</v>
      </c>
      <c r="H1002" s="157">
        <v>4</v>
      </c>
      <c r="I1002" s="158"/>
      <c r="L1002" s="154"/>
      <c r="M1002" s="159"/>
      <c r="T1002" s="160"/>
      <c r="AT1002" s="155" t="s">
        <v>138</v>
      </c>
      <c r="AU1002" s="155" t="s">
        <v>90</v>
      </c>
      <c r="AV1002" s="13" t="s">
        <v>90</v>
      </c>
      <c r="AW1002" s="13" t="s">
        <v>36</v>
      </c>
      <c r="AX1002" s="13" t="s">
        <v>80</v>
      </c>
      <c r="AY1002" s="155" t="s">
        <v>127</v>
      </c>
    </row>
    <row r="1003" spans="2:65" s="12" customFormat="1" ht="11.25">
      <c r="B1003" s="148"/>
      <c r="D1003" s="144" t="s">
        <v>138</v>
      </c>
      <c r="E1003" s="149" t="s">
        <v>1</v>
      </c>
      <c r="F1003" s="150" t="s">
        <v>143</v>
      </c>
      <c r="H1003" s="149" t="s">
        <v>1</v>
      </c>
      <c r="I1003" s="151"/>
      <c r="L1003" s="148"/>
      <c r="M1003" s="152"/>
      <c r="T1003" s="153"/>
      <c r="AT1003" s="149" t="s">
        <v>138</v>
      </c>
      <c r="AU1003" s="149" t="s">
        <v>90</v>
      </c>
      <c r="AV1003" s="12" t="s">
        <v>88</v>
      </c>
      <c r="AW1003" s="12" t="s">
        <v>36</v>
      </c>
      <c r="AX1003" s="12" t="s">
        <v>80</v>
      </c>
      <c r="AY1003" s="149" t="s">
        <v>127</v>
      </c>
    </row>
    <row r="1004" spans="2:65" s="13" customFormat="1" ht="11.25">
      <c r="B1004" s="154"/>
      <c r="D1004" s="144" t="s">
        <v>138</v>
      </c>
      <c r="E1004" s="155" t="s">
        <v>1</v>
      </c>
      <c r="F1004" s="156" t="s">
        <v>188</v>
      </c>
      <c r="H1004" s="157">
        <v>3</v>
      </c>
      <c r="I1004" s="158"/>
      <c r="L1004" s="154"/>
      <c r="M1004" s="159"/>
      <c r="T1004" s="160"/>
      <c r="AT1004" s="155" t="s">
        <v>138</v>
      </c>
      <c r="AU1004" s="155" t="s">
        <v>90</v>
      </c>
      <c r="AV1004" s="13" t="s">
        <v>90</v>
      </c>
      <c r="AW1004" s="13" t="s">
        <v>36</v>
      </c>
      <c r="AX1004" s="13" t="s">
        <v>80</v>
      </c>
      <c r="AY1004" s="155" t="s">
        <v>127</v>
      </c>
    </row>
    <row r="1005" spans="2:65" s="14" customFormat="1" ht="11.25">
      <c r="B1005" s="161"/>
      <c r="D1005" s="144" t="s">
        <v>138</v>
      </c>
      <c r="E1005" s="162" t="s">
        <v>1</v>
      </c>
      <c r="F1005" s="163" t="s">
        <v>145</v>
      </c>
      <c r="H1005" s="164">
        <v>7</v>
      </c>
      <c r="I1005" s="165"/>
      <c r="L1005" s="161"/>
      <c r="M1005" s="166"/>
      <c r="T1005" s="167"/>
      <c r="AT1005" s="162" t="s">
        <v>138</v>
      </c>
      <c r="AU1005" s="162" t="s">
        <v>90</v>
      </c>
      <c r="AV1005" s="14" t="s">
        <v>134</v>
      </c>
      <c r="AW1005" s="14" t="s">
        <v>36</v>
      </c>
      <c r="AX1005" s="14" t="s">
        <v>88</v>
      </c>
      <c r="AY1005" s="162" t="s">
        <v>127</v>
      </c>
    </row>
    <row r="1006" spans="2:65" s="1" customFormat="1" ht="24.2" customHeight="1">
      <c r="B1006" s="31"/>
      <c r="C1006" s="131" t="s">
        <v>818</v>
      </c>
      <c r="D1006" s="131" t="s">
        <v>129</v>
      </c>
      <c r="E1006" s="132" t="s">
        <v>819</v>
      </c>
      <c r="F1006" s="133" t="s">
        <v>820</v>
      </c>
      <c r="G1006" s="134" t="s">
        <v>184</v>
      </c>
      <c r="H1006" s="135">
        <v>50</v>
      </c>
      <c r="I1006" s="136"/>
      <c r="J1006" s="137">
        <f>ROUND(I1006*H1006,2)</f>
        <v>0</v>
      </c>
      <c r="K1006" s="133" t="s">
        <v>133</v>
      </c>
      <c r="L1006" s="31"/>
      <c r="M1006" s="138" t="s">
        <v>1</v>
      </c>
      <c r="N1006" s="139" t="s">
        <v>45</v>
      </c>
      <c r="P1006" s="140">
        <f>O1006*H1006</f>
        <v>0</v>
      </c>
      <c r="Q1006" s="140">
        <v>1.0000000000000001E-5</v>
      </c>
      <c r="R1006" s="140">
        <f>Q1006*H1006</f>
        <v>5.0000000000000001E-4</v>
      </c>
      <c r="S1006" s="140">
        <v>0</v>
      </c>
      <c r="T1006" s="141">
        <f>S1006*H1006</f>
        <v>0</v>
      </c>
      <c r="AR1006" s="142" t="s">
        <v>134</v>
      </c>
      <c r="AT1006" s="142" t="s">
        <v>129</v>
      </c>
      <c r="AU1006" s="142" t="s">
        <v>90</v>
      </c>
      <c r="AY1006" s="16" t="s">
        <v>127</v>
      </c>
      <c r="BE1006" s="143">
        <f>IF(N1006="základní",J1006,0)</f>
        <v>0</v>
      </c>
      <c r="BF1006" s="143">
        <f>IF(N1006="snížená",J1006,0)</f>
        <v>0</v>
      </c>
      <c r="BG1006" s="143">
        <f>IF(N1006="zákl. přenesená",J1006,0)</f>
        <v>0</v>
      </c>
      <c r="BH1006" s="143">
        <f>IF(N1006="sníž. přenesená",J1006,0)</f>
        <v>0</v>
      </c>
      <c r="BI1006" s="143">
        <f>IF(N1006="nulová",J1006,0)</f>
        <v>0</v>
      </c>
      <c r="BJ1006" s="16" t="s">
        <v>88</v>
      </c>
      <c r="BK1006" s="143">
        <f>ROUND(I1006*H1006,2)</f>
        <v>0</v>
      </c>
      <c r="BL1006" s="16" t="s">
        <v>134</v>
      </c>
      <c r="BM1006" s="142" t="s">
        <v>821</v>
      </c>
    </row>
    <row r="1007" spans="2:65" s="1" customFormat="1" ht="19.5">
      <c r="B1007" s="31"/>
      <c r="D1007" s="144" t="s">
        <v>136</v>
      </c>
      <c r="F1007" s="145" t="s">
        <v>822</v>
      </c>
      <c r="I1007" s="146"/>
      <c r="L1007" s="31"/>
      <c r="M1007" s="147"/>
      <c r="T1007" s="55"/>
      <c r="AT1007" s="16" t="s">
        <v>136</v>
      </c>
      <c r="AU1007" s="16" t="s">
        <v>90</v>
      </c>
    </row>
    <row r="1008" spans="2:65" s="12" customFormat="1" ht="11.25">
      <c r="B1008" s="148"/>
      <c r="D1008" s="144" t="s">
        <v>138</v>
      </c>
      <c r="E1008" s="149" t="s">
        <v>1</v>
      </c>
      <c r="F1008" s="150" t="s">
        <v>823</v>
      </c>
      <c r="H1008" s="149" t="s">
        <v>1</v>
      </c>
      <c r="I1008" s="151"/>
      <c r="L1008" s="148"/>
      <c r="M1008" s="152"/>
      <c r="T1008" s="153"/>
      <c r="AT1008" s="149" t="s">
        <v>138</v>
      </c>
      <c r="AU1008" s="149" t="s">
        <v>90</v>
      </c>
      <c r="AV1008" s="12" t="s">
        <v>88</v>
      </c>
      <c r="AW1008" s="12" t="s">
        <v>36</v>
      </c>
      <c r="AX1008" s="12" t="s">
        <v>80</v>
      </c>
      <c r="AY1008" s="149" t="s">
        <v>127</v>
      </c>
    </row>
    <row r="1009" spans="2:65" s="12" customFormat="1" ht="11.25">
      <c r="B1009" s="148"/>
      <c r="D1009" s="144" t="s">
        <v>138</v>
      </c>
      <c r="E1009" s="149" t="s">
        <v>1</v>
      </c>
      <c r="F1009" s="150" t="s">
        <v>139</v>
      </c>
      <c r="H1009" s="149" t="s">
        <v>1</v>
      </c>
      <c r="I1009" s="151"/>
      <c r="L1009" s="148"/>
      <c r="M1009" s="152"/>
      <c r="T1009" s="153"/>
      <c r="AT1009" s="149" t="s">
        <v>138</v>
      </c>
      <c r="AU1009" s="149" t="s">
        <v>90</v>
      </c>
      <c r="AV1009" s="12" t="s">
        <v>88</v>
      </c>
      <c r="AW1009" s="12" t="s">
        <v>36</v>
      </c>
      <c r="AX1009" s="12" t="s">
        <v>80</v>
      </c>
      <c r="AY1009" s="149" t="s">
        <v>127</v>
      </c>
    </row>
    <row r="1010" spans="2:65" s="12" customFormat="1" ht="11.25">
      <c r="B1010" s="148"/>
      <c r="D1010" s="144" t="s">
        <v>138</v>
      </c>
      <c r="E1010" s="149" t="s">
        <v>1</v>
      </c>
      <c r="F1010" s="150" t="s">
        <v>140</v>
      </c>
      <c r="H1010" s="149" t="s">
        <v>1</v>
      </c>
      <c r="I1010" s="151"/>
      <c r="L1010" s="148"/>
      <c r="M1010" s="152"/>
      <c r="T1010" s="153"/>
      <c r="AT1010" s="149" t="s">
        <v>138</v>
      </c>
      <c r="AU1010" s="149" t="s">
        <v>90</v>
      </c>
      <c r="AV1010" s="12" t="s">
        <v>88</v>
      </c>
      <c r="AW1010" s="12" t="s">
        <v>36</v>
      </c>
      <c r="AX1010" s="12" t="s">
        <v>80</v>
      </c>
      <c r="AY1010" s="149" t="s">
        <v>127</v>
      </c>
    </row>
    <row r="1011" spans="2:65" s="13" customFormat="1" ht="11.25">
      <c r="B1011" s="154"/>
      <c r="D1011" s="144" t="s">
        <v>138</v>
      </c>
      <c r="E1011" s="155" t="s">
        <v>1</v>
      </c>
      <c r="F1011" s="156" t="s">
        <v>824</v>
      </c>
      <c r="H1011" s="157">
        <v>30</v>
      </c>
      <c r="I1011" s="158"/>
      <c r="L1011" s="154"/>
      <c r="M1011" s="159"/>
      <c r="T1011" s="160"/>
      <c r="AT1011" s="155" t="s">
        <v>138</v>
      </c>
      <c r="AU1011" s="155" t="s">
        <v>90</v>
      </c>
      <c r="AV1011" s="13" t="s">
        <v>90</v>
      </c>
      <c r="AW1011" s="13" t="s">
        <v>36</v>
      </c>
      <c r="AX1011" s="13" t="s">
        <v>80</v>
      </c>
      <c r="AY1011" s="155" t="s">
        <v>127</v>
      </c>
    </row>
    <row r="1012" spans="2:65" s="12" customFormat="1" ht="11.25">
      <c r="B1012" s="148"/>
      <c r="D1012" s="144" t="s">
        <v>138</v>
      </c>
      <c r="E1012" s="149" t="s">
        <v>1</v>
      </c>
      <c r="F1012" s="150" t="s">
        <v>143</v>
      </c>
      <c r="H1012" s="149" t="s">
        <v>1</v>
      </c>
      <c r="I1012" s="151"/>
      <c r="L1012" s="148"/>
      <c r="M1012" s="152"/>
      <c r="T1012" s="153"/>
      <c r="AT1012" s="149" t="s">
        <v>138</v>
      </c>
      <c r="AU1012" s="149" t="s">
        <v>90</v>
      </c>
      <c r="AV1012" s="12" t="s">
        <v>88</v>
      </c>
      <c r="AW1012" s="12" t="s">
        <v>36</v>
      </c>
      <c r="AX1012" s="12" t="s">
        <v>80</v>
      </c>
      <c r="AY1012" s="149" t="s">
        <v>127</v>
      </c>
    </row>
    <row r="1013" spans="2:65" s="13" customFormat="1" ht="11.25">
      <c r="B1013" s="154"/>
      <c r="D1013" s="144" t="s">
        <v>138</v>
      </c>
      <c r="E1013" s="155" t="s">
        <v>1</v>
      </c>
      <c r="F1013" s="156" t="s">
        <v>710</v>
      </c>
      <c r="H1013" s="157">
        <v>20</v>
      </c>
      <c r="I1013" s="158"/>
      <c r="L1013" s="154"/>
      <c r="M1013" s="159"/>
      <c r="T1013" s="160"/>
      <c r="AT1013" s="155" t="s">
        <v>138</v>
      </c>
      <c r="AU1013" s="155" t="s">
        <v>90</v>
      </c>
      <c r="AV1013" s="13" t="s">
        <v>90</v>
      </c>
      <c r="AW1013" s="13" t="s">
        <v>36</v>
      </c>
      <c r="AX1013" s="13" t="s">
        <v>80</v>
      </c>
      <c r="AY1013" s="155" t="s">
        <v>127</v>
      </c>
    </row>
    <row r="1014" spans="2:65" s="14" customFormat="1" ht="11.25">
      <c r="B1014" s="161"/>
      <c r="D1014" s="144" t="s">
        <v>138</v>
      </c>
      <c r="E1014" s="162" t="s">
        <v>1</v>
      </c>
      <c r="F1014" s="163" t="s">
        <v>145</v>
      </c>
      <c r="H1014" s="164">
        <v>50</v>
      </c>
      <c r="I1014" s="165"/>
      <c r="L1014" s="161"/>
      <c r="M1014" s="166"/>
      <c r="T1014" s="167"/>
      <c r="AT1014" s="162" t="s">
        <v>138</v>
      </c>
      <c r="AU1014" s="162" t="s">
        <v>90</v>
      </c>
      <c r="AV1014" s="14" t="s">
        <v>134</v>
      </c>
      <c r="AW1014" s="14" t="s">
        <v>36</v>
      </c>
      <c r="AX1014" s="14" t="s">
        <v>88</v>
      </c>
      <c r="AY1014" s="162" t="s">
        <v>127</v>
      </c>
    </row>
    <row r="1015" spans="2:65" s="1" customFormat="1" ht="24.2" customHeight="1">
      <c r="B1015" s="31"/>
      <c r="C1015" s="131" t="s">
        <v>825</v>
      </c>
      <c r="D1015" s="131" t="s">
        <v>129</v>
      </c>
      <c r="E1015" s="132" t="s">
        <v>826</v>
      </c>
      <c r="F1015" s="133" t="s">
        <v>827</v>
      </c>
      <c r="G1015" s="134" t="s">
        <v>184</v>
      </c>
      <c r="H1015" s="135">
        <v>50</v>
      </c>
      <c r="I1015" s="136"/>
      <c r="J1015" s="137">
        <f>ROUND(I1015*H1015,2)</f>
        <v>0</v>
      </c>
      <c r="K1015" s="133" t="s">
        <v>133</v>
      </c>
      <c r="L1015" s="31"/>
      <c r="M1015" s="138" t="s">
        <v>1</v>
      </c>
      <c r="N1015" s="139" t="s">
        <v>45</v>
      </c>
      <c r="P1015" s="140">
        <f>O1015*H1015</f>
        <v>0</v>
      </c>
      <c r="Q1015" s="140">
        <v>3.4000000000000002E-4</v>
      </c>
      <c r="R1015" s="140">
        <f>Q1015*H1015</f>
        <v>1.7000000000000001E-2</v>
      </c>
      <c r="S1015" s="140">
        <v>0</v>
      </c>
      <c r="T1015" s="141">
        <f>S1015*H1015</f>
        <v>0</v>
      </c>
      <c r="AR1015" s="142" t="s">
        <v>134</v>
      </c>
      <c r="AT1015" s="142" t="s">
        <v>129</v>
      </c>
      <c r="AU1015" s="142" t="s">
        <v>90</v>
      </c>
      <c r="AY1015" s="16" t="s">
        <v>127</v>
      </c>
      <c r="BE1015" s="143">
        <f>IF(N1015="základní",J1015,0)</f>
        <v>0</v>
      </c>
      <c r="BF1015" s="143">
        <f>IF(N1015="snížená",J1015,0)</f>
        <v>0</v>
      </c>
      <c r="BG1015" s="143">
        <f>IF(N1015="zákl. přenesená",J1015,0)</f>
        <v>0</v>
      </c>
      <c r="BH1015" s="143">
        <f>IF(N1015="sníž. přenesená",J1015,0)</f>
        <v>0</v>
      </c>
      <c r="BI1015" s="143">
        <f>IF(N1015="nulová",J1015,0)</f>
        <v>0</v>
      </c>
      <c r="BJ1015" s="16" t="s">
        <v>88</v>
      </c>
      <c r="BK1015" s="143">
        <f>ROUND(I1015*H1015,2)</f>
        <v>0</v>
      </c>
      <c r="BL1015" s="16" t="s">
        <v>134</v>
      </c>
      <c r="BM1015" s="142" t="s">
        <v>828</v>
      </c>
    </row>
    <row r="1016" spans="2:65" s="1" customFormat="1" ht="29.25">
      <c r="B1016" s="31"/>
      <c r="D1016" s="144" t="s">
        <v>136</v>
      </c>
      <c r="F1016" s="145" t="s">
        <v>829</v>
      </c>
      <c r="I1016" s="146"/>
      <c r="L1016" s="31"/>
      <c r="M1016" s="147"/>
      <c r="T1016" s="55"/>
      <c r="AT1016" s="16" t="s">
        <v>136</v>
      </c>
      <c r="AU1016" s="16" t="s">
        <v>90</v>
      </c>
    </row>
    <row r="1017" spans="2:65" s="12" customFormat="1" ht="11.25">
      <c r="B1017" s="148"/>
      <c r="D1017" s="144" t="s">
        <v>138</v>
      </c>
      <c r="E1017" s="149" t="s">
        <v>1</v>
      </c>
      <c r="F1017" s="150" t="s">
        <v>823</v>
      </c>
      <c r="H1017" s="149" t="s">
        <v>1</v>
      </c>
      <c r="I1017" s="151"/>
      <c r="L1017" s="148"/>
      <c r="M1017" s="152"/>
      <c r="T1017" s="153"/>
      <c r="AT1017" s="149" t="s">
        <v>138</v>
      </c>
      <c r="AU1017" s="149" t="s">
        <v>90</v>
      </c>
      <c r="AV1017" s="12" t="s">
        <v>88</v>
      </c>
      <c r="AW1017" s="12" t="s">
        <v>36</v>
      </c>
      <c r="AX1017" s="12" t="s">
        <v>80</v>
      </c>
      <c r="AY1017" s="149" t="s">
        <v>127</v>
      </c>
    </row>
    <row r="1018" spans="2:65" s="12" customFormat="1" ht="11.25">
      <c r="B1018" s="148"/>
      <c r="D1018" s="144" t="s">
        <v>138</v>
      </c>
      <c r="E1018" s="149" t="s">
        <v>1</v>
      </c>
      <c r="F1018" s="150" t="s">
        <v>139</v>
      </c>
      <c r="H1018" s="149" t="s">
        <v>1</v>
      </c>
      <c r="I1018" s="151"/>
      <c r="L1018" s="148"/>
      <c r="M1018" s="152"/>
      <c r="T1018" s="153"/>
      <c r="AT1018" s="149" t="s">
        <v>138</v>
      </c>
      <c r="AU1018" s="149" t="s">
        <v>90</v>
      </c>
      <c r="AV1018" s="12" t="s">
        <v>88</v>
      </c>
      <c r="AW1018" s="12" t="s">
        <v>36</v>
      </c>
      <c r="AX1018" s="12" t="s">
        <v>80</v>
      </c>
      <c r="AY1018" s="149" t="s">
        <v>127</v>
      </c>
    </row>
    <row r="1019" spans="2:65" s="12" customFormat="1" ht="11.25">
      <c r="B1019" s="148"/>
      <c r="D1019" s="144" t="s">
        <v>138</v>
      </c>
      <c r="E1019" s="149" t="s">
        <v>1</v>
      </c>
      <c r="F1019" s="150" t="s">
        <v>140</v>
      </c>
      <c r="H1019" s="149" t="s">
        <v>1</v>
      </c>
      <c r="I1019" s="151"/>
      <c r="L1019" s="148"/>
      <c r="M1019" s="152"/>
      <c r="T1019" s="153"/>
      <c r="AT1019" s="149" t="s">
        <v>138</v>
      </c>
      <c r="AU1019" s="149" t="s">
        <v>90</v>
      </c>
      <c r="AV1019" s="12" t="s">
        <v>88</v>
      </c>
      <c r="AW1019" s="12" t="s">
        <v>36</v>
      </c>
      <c r="AX1019" s="12" t="s">
        <v>80</v>
      </c>
      <c r="AY1019" s="149" t="s">
        <v>127</v>
      </c>
    </row>
    <row r="1020" spans="2:65" s="13" customFormat="1" ht="11.25">
      <c r="B1020" s="154"/>
      <c r="D1020" s="144" t="s">
        <v>138</v>
      </c>
      <c r="E1020" s="155" t="s">
        <v>1</v>
      </c>
      <c r="F1020" s="156" t="s">
        <v>824</v>
      </c>
      <c r="H1020" s="157">
        <v>30</v>
      </c>
      <c r="I1020" s="158"/>
      <c r="L1020" s="154"/>
      <c r="M1020" s="159"/>
      <c r="T1020" s="160"/>
      <c r="AT1020" s="155" t="s">
        <v>138</v>
      </c>
      <c r="AU1020" s="155" t="s">
        <v>90</v>
      </c>
      <c r="AV1020" s="13" t="s">
        <v>90</v>
      </c>
      <c r="AW1020" s="13" t="s">
        <v>36</v>
      </c>
      <c r="AX1020" s="13" t="s">
        <v>80</v>
      </c>
      <c r="AY1020" s="155" t="s">
        <v>127</v>
      </c>
    </row>
    <row r="1021" spans="2:65" s="12" customFormat="1" ht="11.25">
      <c r="B1021" s="148"/>
      <c r="D1021" s="144" t="s">
        <v>138</v>
      </c>
      <c r="E1021" s="149" t="s">
        <v>1</v>
      </c>
      <c r="F1021" s="150" t="s">
        <v>143</v>
      </c>
      <c r="H1021" s="149" t="s">
        <v>1</v>
      </c>
      <c r="I1021" s="151"/>
      <c r="L1021" s="148"/>
      <c r="M1021" s="152"/>
      <c r="T1021" s="153"/>
      <c r="AT1021" s="149" t="s">
        <v>138</v>
      </c>
      <c r="AU1021" s="149" t="s">
        <v>90</v>
      </c>
      <c r="AV1021" s="12" t="s">
        <v>88</v>
      </c>
      <c r="AW1021" s="12" t="s">
        <v>36</v>
      </c>
      <c r="AX1021" s="12" t="s">
        <v>80</v>
      </c>
      <c r="AY1021" s="149" t="s">
        <v>127</v>
      </c>
    </row>
    <row r="1022" spans="2:65" s="13" customFormat="1" ht="11.25">
      <c r="B1022" s="154"/>
      <c r="D1022" s="144" t="s">
        <v>138</v>
      </c>
      <c r="E1022" s="155" t="s">
        <v>1</v>
      </c>
      <c r="F1022" s="156" t="s">
        <v>710</v>
      </c>
      <c r="H1022" s="157">
        <v>20</v>
      </c>
      <c r="I1022" s="158"/>
      <c r="L1022" s="154"/>
      <c r="M1022" s="159"/>
      <c r="T1022" s="160"/>
      <c r="AT1022" s="155" t="s">
        <v>138</v>
      </c>
      <c r="AU1022" s="155" t="s">
        <v>90</v>
      </c>
      <c r="AV1022" s="13" t="s">
        <v>90</v>
      </c>
      <c r="AW1022" s="13" t="s">
        <v>36</v>
      </c>
      <c r="AX1022" s="13" t="s">
        <v>80</v>
      </c>
      <c r="AY1022" s="155" t="s">
        <v>127</v>
      </c>
    </row>
    <row r="1023" spans="2:65" s="14" customFormat="1" ht="11.25">
      <c r="B1023" s="161"/>
      <c r="D1023" s="144" t="s">
        <v>138</v>
      </c>
      <c r="E1023" s="162" t="s">
        <v>1</v>
      </c>
      <c r="F1023" s="163" t="s">
        <v>145</v>
      </c>
      <c r="H1023" s="164">
        <v>50</v>
      </c>
      <c r="I1023" s="165"/>
      <c r="L1023" s="161"/>
      <c r="M1023" s="166"/>
      <c r="T1023" s="167"/>
      <c r="AT1023" s="162" t="s">
        <v>138</v>
      </c>
      <c r="AU1023" s="162" t="s">
        <v>90</v>
      </c>
      <c r="AV1023" s="14" t="s">
        <v>134</v>
      </c>
      <c r="AW1023" s="14" t="s">
        <v>36</v>
      </c>
      <c r="AX1023" s="14" t="s">
        <v>88</v>
      </c>
      <c r="AY1023" s="162" t="s">
        <v>127</v>
      </c>
    </row>
    <row r="1024" spans="2:65" s="1" customFormat="1" ht="24.2" customHeight="1">
      <c r="B1024" s="31"/>
      <c r="C1024" s="131" t="s">
        <v>830</v>
      </c>
      <c r="D1024" s="131" t="s">
        <v>129</v>
      </c>
      <c r="E1024" s="132" t="s">
        <v>831</v>
      </c>
      <c r="F1024" s="133" t="s">
        <v>832</v>
      </c>
      <c r="G1024" s="134" t="s">
        <v>184</v>
      </c>
      <c r="H1024" s="135">
        <v>50</v>
      </c>
      <c r="I1024" s="136"/>
      <c r="J1024" s="137">
        <f>ROUND(I1024*H1024,2)</f>
        <v>0</v>
      </c>
      <c r="K1024" s="133" t="s">
        <v>133</v>
      </c>
      <c r="L1024" s="31"/>
      <c r="M1024" s="138" t="s">
        <v>1</v>
      </c>
      <c r="N1024" s="139" t="s">
        <v>45</v>
      </c>
      <c r="P1024" s="140">
        <f>O1024*H1024</f>
        <v>0</v>
      </c>
      <c r="Q1024" s="140">
        <v>0</v>
      </c>
      <c r="R1024" s="140">
        <f>Q1024*H1024</f>
        <v>0</v>
      </c>
      <c r="S1024" s="140">
        <v>0</v>
      </c>
      <c r="T1024" s="141">
        <f>S1024*H1024</f>
        <v>0</v>
      </c>
      <c r="AR1024" s="142" t="s">
        <v>134</v>
      </c>
      <c r="AT1024" s="142" t="s">
        <v>129</v>
      </c>
      <c r="AU1024" s="142" t="s">
        <v>90</v>
      </c>
      <c r="AY1024" s="16" t="s">
        <v>127</v>
      </c>
      <c r="BE1024" s="143">
        <f>IF(N1024="základní",J1024,0)</f>
        <v>0</v>
      </c>
      <c r="BF1024" s="143">
        <f>IF(N1024="snížená",J1024,0)</f>
        <v>0</v>
      </c>
      <c r="BG1024" s="143">
        <f>IF(N1024="zákl. přenesená",J1024,0)</f>
        <v>0</v>
      </c>
      <c r="BH1024" s="143">
        <f>IF(N1024="sníž. přenesená",J1024,0)</f>
        <v>0</v>
      </c>
      <c r="BI1024" s="143">
        <f>IF(N1024="nulová",J1024,0)</f>
        <v>0</v>
      </c>
      <c r="BJ1024" s="16" t="s">
        <v>88</v>
      </c>
      <c r="BK1024" s="143">
        <f>ROUND(I1024*H1024,2)</f>
        <v>0</v>
      </c>
      <c r="BL1024" s="16" t="s">
        <v>134</v>
      </c>
      <c r="BM1024" s="142" t="s">
        <v>833</v>
      </c>
    </row>
    <row r="1025" spans="2:65" s="1" customFormat="1" ht="19.5">
      <c r="B1025" s="31"/>
      <c r="D1025" s="144" t="s">
        <v>136</v>
      </c>
      <c r="F1025" s="145" t="s">
        <v>834</v>
      </c>
      <c r="I1025" s="146"/>
      <c r="L1025" s="31"/>
      <c r="M1025" s="147"/>
      <c r="T1025" s="55"/>
      <c r="AT1025" s="16" t="s">
        <v>136</v>
      </c>
      <c r="AU1025" s="16" t="s">
        <v>90</v>
      </c>
    </row>
    <row r="1026" spans="2:65" s="12" customFormat="1" ht="11.25">
      <c r="B1026" s="148"/>
      <c r="D1026" s="144" t="s">
        <v>138</v>
      </c>
      <c r="E1026" s="149" t="s">
        <v>1</v>
      </c>
      <c r="F1026" s="150" t="s">
        <v>823</v>
      </c>
      <c r="H1026" s="149" t="s">
        <v>1</v>
      </c>
      <c r="I1026" s="151"/>
      <c r="L1026" s="148"/>
      <c r="M1026" s="152"/>
      <c r="T1026" s="153"/>
      <c r="AT1026" s="149" t="s">
        <v>138</v>
      </c>
      <c r="AU1026" s="149" t="s">
        <v>90</v>
      </c>
      <c r="AV1026" s="12" t="s">
        <v>88</v>
      </c>
      <c r="AW1026" s="12" t="s">
        <v>36</v>
      </c>
      <c r="AX1026" s="12" t="s">
        <v>80</v>
      </c>
      <c r="AY1026" s="149" t="s">
        <v>127</v>
      </c>
    </row>
    <row r="1027" spans="2:65" s="12" customFormat="1" ht="11.25">
      <c r="B1027" s="148"/>
      <c r="D1027" s="144" t="s">
        <v>138</v>
      </c>
      <c r="E1027" s="149" t="s">
        <v>1</v>
      </c>
      <c r="F1027" s="150" t="s">
        <v>139</v>
      </c>
      <c r="H1027" s="149" t="s">
        <v>1</v>
      </c>
      <c r="I1027" s="151"/>
      <c r="L1027" s="148"/>
      <c r="M1027" s="152"/>
      <c r="T1027" s="153"/>
      <c r="AT1027" s="149" t="s">
        <v>138</v>
      </c>
      <c r="AU1027" s="149" t="s">
        <v>90</v>
      </c>
      <c r="AV1027" s="12" t="s">
        <v>88</v>
      </c>
      <c r="AW1027" s="12" t="s">
        <v>36</v>
      </c>
      <c r="AX1027" s="12" t="s">
        <v>80</v>
      </c>
      <c r="AY1027" s="149" t="s">
        <v>127</v>
      </c>
    </row>
    <row r="1028" spans="2:65" s="12" customFormat="1" ht="11.25">
      <c r="B1028" s="148"/>
      <c r="D1028" s="144" t="s">
        <v>138</v>
      </c>
      <c r="E1028" s="149" t="s">
        <v>1</v>
      </c>
      <c r="F1028" s="150" t="s">
        <v>140</v>
      </c>
      <c r="H1028" s="149" t="s">
        <v>1</v>
      </c>
      <c r="I1028" s="151"/>
      <c r="L1028" s="148"/>
      <c r="M1028" s="152"/>
      <c r="T1028" s="153"/>
      <c r="AT1028" s="149" t="s">
        <v>138</v>
      </c>
      <c r="AU1028" s="149" t="s">
        <v>90</v>
      </c>
      <c r="AV1028" s="12" t="s">
        <v>88</v>
      </c>
      <c r="AW1028" s="12" t="s">
        <v>36</v>
      </c>
      <c r="AX1028" s="12" t="s">
        <v>80</v>
      </c>
      <c r="AY1028" s="149" t="s">
        <v>127</v>
      </c>
    </row>
    <row r="1029" spans="2:65" s="13" customFormat="1" ht="11.25">
      <c r="B1029" s="154"/>
      <c r="D1029" s="144" t="s">
        <v>138</v>
      </c>
      <c r="E1029" s="155" t="s">
        <v>1</v>
      </c>
      <c r="F1029" s="156" t="s">
        <v>824</v>
      </c>
      <c r="H1029" s="157">
        <v>30</v>
      </c>
      <c r="I1029" s="158"/>
      <c r="L1029" s="154"/>
      <c r="M1029" s="159"/>
      <c r="T1029" s="160"/>
      <c r="AT1029" s="155" t="s">
        <v>138</v>
      </c>
      <c r="AU1029" s="155" t="s">
        <v>90</v>
      </c>
      <c r="AV1029" s="13" t="s">
        <v>90</v>
      </c>
      <c r="AW1029" s="13" t="s">
        <v>36</v>
      </c>
      <c r="AX1029" s="13" t="s">
        <v>80</v>
      </c>
      <c r="AY1029" s="155" t="s">
        <v>127</v>
      </c>
    </row>
    <row r="1030" spans="2:65" s="12" customFormat="1" ht="11.25">
      <c r="B1030" s="148"/>
      <c r="D1030" s="144" t="s">
        <v>138</v>
      </c>
      <c r="E1030" s="149" t="s">
        <v>1</v>
      </c>
      <c r="F1030" s="150" t="s">
        <v>143</v>
      </c>
      <c r="H1030" s="149" t="s">
        <v>1</v>
      </c>
      <c r="I1030" s="151"/>
      <c r="L1030" s="148"/>
      <c r="M1030" s="152"/>
      <c r="T1030" s="153"/>
      <c r="AT1030" s="149" t="s">
        <v>138</v>
      </c>
      <c r="AU1030" s="149" t="s">
        <v>90</v>
      </c>
      <c r="AV1030" s="12" t="s">
        <v>88</v>
      </c>
      <c r="AW1030" s="12" t="s">
        <v>36</v>
      </c>
      <c r="AX1030" s="12" t="s">
        <v>80</v>
      </c>
      <c r="AY1030" s="149" t="s">
        <v>127</v>
      </c>
    </row>
    <row r="1031" spans="2:65" s="13" customFormat="1" ht="11.25">
      <c r="B1031" s="154"/>
      <c r="D1031" s="144" t="s">
        <v>138</v>
      </c>
      <c r="E1031" s="155" t="s">
        <v>1</v>
      </c>
      <c r="F1031" s="156" t="s">
        <v>710</v>
      </c>
      <c r="H1031" s="157">
        <v>20</v>
      </c>
      <c r="I1031" s="158"/>
      <c r="L1031" s="154"/>
      <c r="M1031" s="159"/>
      <c r="T1031" s="160"/>
      <c r="AT1031" s="155" t="s">
        <v>138</v>
      </c>
      <c r="AU1031" s="155" t="s">
        <v>90</v>
      </c>
      <c r="AV1031" s="13" t="s">
        <v>90</v>
      </c>
      <c r="AW1031" s="13" t="s">
        <v>36</v>
      </c>
      <c r="AX1031" s="13" t="s">
        <v>80</v>
      </c>
      <c r="AY1031" s="155" t="s">
        <v>127</v>
      </c>
    </row>
    <row r="1032" spans="2:65" s="14" customFormat="1" ht="11.25">
      <c r="B1032" s="161"/>
      <c r="D1032" s="144" t="s">
        <v>138</v>
      </c>
      <c r="E1032" s="162" t="s">
        <v>1</v>
      </c>
      <c r="F1032" s="163" t="s">
        <v>145</v>
      </c>
      <c r="H1032" s="164">
        <v>50</v>
      </c>
      <c r="I1032" s="165"/>
      <c r="L1032" s="161"/>
      <c r="M1032" s="166"/>
      <c r="T1032" s="167"/>
      <c r="AT1032" s="162" t="s">
        <v>138</v>
      </c>
      <c r="AU1032" s="162" t="s">
        <v>90</v>
      </c>
      <c r="AV1032" s="14" t="s">
        <v>134</v>
      </c>
      <c r="AW1032" s="14" t="s">
        <v>36</v>
      </c>
      <c r="AX1032" s="14" t="s">
        <v>88</v>
      </c>
      <c r="AY1032" s="162" t="s">
        <v>127</v>
      </c>
    </row>
    <row r="1033" spans="2:65" s="11" customFormat="1" ht="22.9" customHeight="1">
      <c r="B1033" s="119"/>
      <c r="D1033" s="120" t="s">
        <v>79</v>
      </c>
      <c r="E1033" s="129" t="s">
        <v>835</v>
      </c>
      <c r="F1033" s="129" t="s">
        <v>836</v>
      </c>
      <c r="I1033" s="122"/>
      <c r="J1033" s="130">
        <f>BK1033</f>
        <v>0</v>
      </c>
      <c r="L1033" s="119"/>
      <c r="M1033" s="124"/>
      <c r="P1033" s="125">
        <f>SUM(P1034:P1052)</f>
        <v>0</v>
      </c>
      <c r="R1033" s="125">
        <f>SUM(R1034:R1052)</f>
        <v>0</v>
      </c>
      <c r="T1033" s="126">
        <f>SUM(T1034:T1052)</f>
        <v>0</v>
      </c>
      <c r="AR1033" s="120" t="s">
        <v>88</v>
      </c>
      <c r="AT1033" s="127" t="s">
        <v>79</v>
      </c>
      <c r="AU1033" s="127" t="s">
        <v>88</v>
      </c>
      <c r="AY1033" s="120" t="s">
        <v>127</v>
      </c>
      <c r="BK1033" s="128">
        <f>SUM(BK1034:BK1052)</f>
        <v>0</v>
      </c>
    </row>
    <row r="1034" spans="2:65" s="1" customFormat="1" ht="24.2" customHeight="1">
      <c r="B1034" s="31"/>
      <c r="C1034" s="131" t="s">
        <v>837</v>
      </c>
      <c r="D1034" s="131" t="s">
        <v>129</v>
      </c>
      <c r="E1034" s="132" t="s">
        <v>838</v>
      </c>
      <c r="F1034" s="133" t="s">
        <v>839</v>
      </c>
      <c r="G1034" s="134" t="s">
        <v>290</v>
      </c>
      <c r="H1034" s="135">
        <v>62.295000000000002</v>
      </c>
      <c r="I1034" s="136"/>
      <c r="J1034" s="137">
        <f>ROUND(I1034*H1034,2)</f>
        <v>0</v>
      </c>
      <c r="K1034" s="133" t="s">
        <v>133</v>
      </c>
      <c r="L1034" s="31"/>
      <c r="M1034" s="138" t="s">
        <v>1</v>
      </c>
      <c r="N1034" s="139" t="s">
        <v>45</v>
      </c>
      <c r="P1034" s="140">
        <f>O1034*H1034</f>
        <v>0</v>
      </c>
      <c r="Q1034" s="140">
        <v>0</v>
      </c>
      <c r="R1034" s="140">
        <f>Q1034*H1034</f>
        <v>0</v>
      </c>
      <c r="S1034" s="140">
        <v>0</v>
      </c>
      <c r="T1034" s="141">
        <f>S1034*H1034</f>
        <v>0</v>
      </c>
      <c r="AR1034" s="142" t="s">
        <v>134</v>
      </c>
      <c r="AT1034" s="142" t="s">
        <v>129</v>
      </c>
      <c r="AU1034" s="142" t="s">
        <v>90</v>
      </c>
      <c r="AY1034" s="16" t="s">
        <v>127</v>
      </c>
      <c r="BE1034" s="143">
        <f>IF(N1034="základní",J1034,0)</f>
        <v>0</v>
      </c>
      <c r="BF1034" s="143">
        <f>IF(N1034="snížená",J1034,0)</f>
        <v>0</v>
      </c>
      <c r="BG1034" s="143">
        <f>IF(N1034="zákl. přenesená",J1034,0)</f>
        <v>0</v>
      </c>
      <c r="BH1034" s="143">
        <f>IF(N1034="sníž. přenesená",J1034,0)</f>
        <v>0</v>
      </c>
      <c r="BI1034" s="143">
        <f>IF(N1034="nulová",J1034,0)</f>
        <v>0</v>
      </c>
      <c r="BJ1034" s="16" t="s">
        <v>88</v>
      </c>
      <c r="BK1034" s="143">
        <f>ROUND(I1034*H1034,2)</f>
        <v>0</v>
      </c>
      <c r="BL1034" s="16" t="s">
        <v>134</v>
      </c>
      <c r="BM1034" s="142" t="s">
        <v>840</v>
      </c>
    </row>
    <row r="1035" spans="2:65" s="1" customFormat="1" ht="19.5">
      <c r="B1035" s="31"/>
      <c r="D1035" s="144" t="s">
        <v>136</v>
      </c>
      <c r="F1035" s="145" t="s">
        <v>841</v>
      </c>
      <c r="I1035" s="146"/>
      <c r="L1035" s="31"/>
      <c r="M1035" s="147"/>
      <c r="T1035" s="55"/>
      <c r="AT1035" s="16" t="s">
        <v>136</v>
      </c>
      <c r="AU1035" s="16" t="s">
        <v>90</v>
      </c>
    </row>
    <row r="1036" spans="2:65" s="1" customFormat="1" ht="24.2" customHeight="1">
      <c r="B1036" s="31"/>
      <c r="C1036" s="131" t="s">
        <v>842</v>
      </c>
      <c r="D1036" s="131" t="s">
        <v>129</v>
      </c>
      <c r="E1036" s="132" t="s">
        <v>843</v>
      </c>
      <c r="F1036" s="133" t="s">
        <v>844</v>
      </c>
      <c r="G1036" s="134" t="s">
        <v>290</v>
      </c>
      <c r="H1036" s="135">
        <v>436.065</v>
      </c>
      <c r="I1036" s="136"/>
      <c r="J1036" s="137">
        <f>ROUND(I1036*H1036,2)</f>
        <v>0</v>
      </c>
      <c r="K1036" s="133" t="s">
        <v>133</v>
      </c>
      <c r="L1036" s="31"/>
      <c r="M1036" s="138" t="s">
        <v>1</v>
      </c>
      <c r="N1036" s="139" t="s">
        <v>45</v>
      </c>
      <c r="P1036" s="140">
        <f>O1036*H1036</f>
        <v>0</v>
      </c>
      <c r="Q1036" s="140">
        <v>0</v>
      </c>
      <c r="R1036" s="140">
        <f>Q1036*H1036</f>
        <v>0</v>
      </c>
      <c r="S1036" s="140">
        <v>0</v>
      </c>
      <c r="T1036" s="141">
        <f>S1036*H1036</f>
        <v>0</v>
      </c>
      <c r="AR1036" s="142" t="s">
        <v>134</v>
      </c>
      <c r="AT1036" s="142" t="s">
        <v>129</v>
      </c>
      <c r="AU1036" s="142" t="s">
        <v>90</v>
      </c>
      <c r="AY1036" s="16" t="s">
        <v>127</v>
      </c>
      <c r="BE1036" s="143">
        <f>IF(N1036="základní",J1036,0)</f>
        <v>0</v>
      </c>
      <c r="BF1036" s="143">
        <f>IF(N1036="snížená",J1036,0)</f>
        <v>0</v>
      </c>
      <c r="BG1036" s="143">
        <f>IF(N1036="zákl. přenesená",J1036,0)</f>
        <v>0</v>
      </c>
      <c r="BH1036" s="143">
        <f>IF(N1036="sníž. přenesená",J1036,0)</f>
        <v>0</v>
      </c>
      <c r="BI1036" s="143">
        <f>IF(N1036="nulová",J1036,0)</f>
        <v>0</v>
      </c>
      <c r="BJ1036" s="16" t="s">
        <v>88</v>
      </c>
      <c r="BK1036" s="143">
        <f>ROUND(I1036*H1036,2)</f>
        <v>0</v>
      </c>
      <c r="BL1036" s="16" t="s">
        <v>134</v>
      </c>
      <c r="BM1036" s="142" t="s">
        <v>845</v>
      </c>
    </row>
    <row r="1037" spans="2:65" s="1" customFormat="1" ht="19.5">
      <c r="B1037" s="31"/>
      <c r="D1037" s="144" t="s">
        <v>136</v>
      </c>
      <c r="F1037" s="145" t="s">
        <v>846</v>
      </c>
      <c r="I1037" s="146"/>
      <c r="L1037" s="31"/>
      <c r="M1037" s="147"/>
      <c r="T1037" s="55"/>
      <c r="AT1037" s="16" t="s">
        <v>136</v>
      </c>
      <c r="AU1037" s="16" t="s">
        <v>90</v>
      </c>
    </row>
    <row r="1038" spans="2:65" s="13" customFormat="1" ht="11.25">
      <c r="B1038" s="154"/>
      <c r="D1038" s="144" t="s">
        <v>138</v>
      </c>
      <c r="F1038" s="156" t="s">
        <v>847</v>
      </c>
      <c r="H1038" s="157">
        <v>436.065</v>
      </c>
      <c r="I1038" s="158"/>
      <c r="L1038" s="154"/>
      <c r="M1038" s="159"/>
      <c r="T1038" s="160"/>
      <c r="AT1038" s="155" t="s">
        <v>138</v>
      </c>
      <c r="AU1038" s="155" t="s">
        <v>90</v>
      </c>
      <c r="AV1038" s="13" t="s">
        <v>90</v>
      </c>
      <c r="AW1038" s="13" t="s">
        <v>4</v>
      </c>
      <c r="AX1038" s="13" t="s">
        <v>88</v>
      </c>
      <c r="AY1038" s="155" t="s">
        <v>127</v>
      </c>
    </row>
    <row r="1039" spans="2:65" s="1" customFormat="1" ht="16.5" customHeight="1">
      <c r="B1039" s="31"/>
      <c r="C1039" s="131" t="s">
        <v>848</v>
      </c>
      <c r="D1039" s="131" t="s">
        <v>129</v>
      </c>
      <c r="E1039" s="132" t="s">
        <v>849</v>
      </c>
      <c r="F1039" s="133" t="s">
        <v>850</v>
      </c>
      <c r="G1039" s="134" t="s">
        <v>290</v>
      </c>
      <c r="H1039" s="135">
        <v>62.295000000000002</v>
      </c>
      <c r="I1039" s="136"/>
      <c r="J1039" s="137">
        <f>ROUND(I1039*H1039,2)</f>
        <v>0</v>
      </c>
      <c r="K1039" s="133" t="s">
        <v>133</v>
      </c>
      <c r="L1039" s="31"/>
      <c r="M1039" s="138" t="s">
        <v>1</v>
      </c>
      <c r="N1039" s="139" t="s">
        <v>45</v>
      </c>
      <c r="P1039" s="140">
        <f>O1039*H1039</f>
        <v>0</v>
      </c>
      <c r="Q1039" s="140">
        <v>0</v>
      </c>
      <c r="R1039" s="140">
        <f>Q1039*H1039</f>
        <v>0</v>
      </c>
      <c r="S1039" s="140">
        <v>0</v>
      </c>
      <c r="T1039" s="141">
        <f>S1039*H1039</f>
        <v>0</v>
      </c>
      <c r="AR1039" s="142" t="s">
        <v>134</v>
      </c>
      <c r="AT1039" s="142" t="s">
        <v>129</v>
      </c>
      <c r="AU1039" s="142" t="s">
        <v>90</v>
      </c>
      <c r="AY1039" s="16" t="s">
        <v>127</v>
      </c>
      <c r="BE1039" s="143">
        <f>IF(N1039="základní",J1039,0)</f>
        <v>0</v>
      </c>
      <c r="BF1039" s="143">
        <f>IF(N1039="snížená",J1039,0)</f>
        <v>0</v>
      </c>
      <c r="BG1039" s="143">
        <f>IF(N1039="zákl. přenesená",J1039,0)</f>
        <v>0</v>
      </c>
      <c r="BH1039" s="143">
        <f>IF(N1039="sníž. přenesená",J1039,0)</f>
        <v>0</v>
      </c>
      <c r="BI1039" s="143">
        <f>IF(N1039="nulová",J1039,0)</f>
        <v>0</v>
      </c>
      <c r="BJ1039" s="16" t="s">
        <v>88</v>
      </c>
      <c r="BK1039" s="143">
        <f>ROUND(I1039*H1039,2)</f>
        <v>0</v>
      </c>
      <c r="BL1039" s="16" t="s">
        <v>134</v>
      </c>
      <c r="BM1039" s="142" t="s">
        <v>851</v>
      </c>
    </row>
    <row r="1040" spans="2:65" s="1" customFormat="1" ht="11.25">
      <c r="B1040" s="31"/>
      <c r="D1040" s="144" t="s">
        <v>136</v>
      </c>
      <c r="F1040" s="145" t="s">
        <v>850</v>
      </c>
      <c r="I1040" s="146"/>
      <c r="L1040" s="31"/>
      <c r="M1040" s="147"/>
      <c r="T1040" s="55"/>
      <c r="AT1040" s="16" t="s">
        <v>136</v>
      </c>
      <c r="AU1040" s="16" t="s">
        <v>90</v>
      </c>
    </row>
    <row r="1041" spans="2:65" s="1" customFormat="1" ht="37.9" customHeight="1">
      <c r="B1041" s="31"/>
      <c r="C1041" s="131" t="s">
        <v>852</v>
      </c>
      <c r="D1041" s="131" t="s">
        <v>129</v>
      </c>
      <c r="E1041" s="132" t="s">
        <v>853</v>
      </c>
      <c r="F1041" s="133" t="s">
        <v>854</v>
      </c>
      <c r="G1041" s="134" t="s">
        <v>290</v>
      </c>
      <c r="H1041" s="135">
        <v>24.172999999999998</v>
      </c>
      <c r="I1041" s="136"/>
      <c r="J1041" s="137">
        <f>ROUND(I1041*H1041,2)</f>
        <v>0</v>
      </c>
      <c r="K1041" s="133" t="s">
        <v>133</v>
      </c>
      <c r="L1041" s="31"/>
      <c r="M1041" s="138" t="s">
        <v>1</v>
      </c>
      <c r="N1041" s="139" t="s">
        <v>45</v>
      </c>
      <c r="P1041" s="140">
        <f>O1041*H1041</f>
        <v>0</v>
      </c>
      <c r="Q1041" s="140">
        <v>0</v>
      </c>
      <c r="R1041" s="140">
        <f>Q1041*H1041</f>
        <v>0</v>
      </c>
      <c r="S1041" s="140">
        <v>0</v>
      </c>
      <c r="T1041" s="141">
        <f>S1041*H1041</f>
        <v>0</v>
      </c>
      <c r="AR1041" s="142" t="s">
        <v>134</v>
      </c>
      <c r="AT1041" s="142" t="s">
        <v>129</v>
      </c>
      <c r="AU1041" s="142" t="s">
        <v>90</v>
      </c>
      <c r="AY1041" s="16" t="s">
        <v>127</v>
      </c>
      <c r="BE1041" s="143">
        <f>IF(N1041="základní",J1041,0)</f>
        <v>0</v>
      </c>
      <c r="BF1041" s="143">
        <f>IF(N1041="snížená",J1041,0)</f>
        <v>0</v>
      </c>
      <c r="BG1041" s="143">
        <f>IF(N1041="zákl. přenesená",J1041,0)</f>
        <v>0</v>
      </c>
      <c r="BH1041" s="143">
        <f>IF(N1041="sníž. přenesená",J1041,0)</f>
        <v>0</v>
      </c>
      <c r="BI1041" s="143">
        <f>IF(N1041="nulová",J1041,0)</f>
        <v>0</v>
      </c>
      <c r="BJ1041" s="16" t="s">
        <v>88</v>
      </c>
      <c r="BK1041" s="143">
        <f>ROUND(I1041*H1041,2)</f>
        <v>0</v>
      </c>
      <c r="BL1041" s="16" t="s">
        <v>134</v>
      </c>
      <c r="BM1041" s="142" t="s">
        <v>855</v>
      </c>
    </row>
    <row r="1042" spans="2:65" s="1" customFormat="1" ht="29.25">
      <c r="B1042" s="31"/>
      <c r="D1042" s="144" t="s">
        <v>136</v>
      </c>
      <c r="F1042" s="145" t="s">
        <v>856</v>
      </c>
      <c r="I1042" s="146"/>
      <c r="L1042" s="31"/>
      <c r="M1042" s="147"/>
      <c r="T1042" s="55"/>
      <c r="AT1042" s="16" t="s">
        <v>136</v>
      </c>
      <c r="AU1042" s="16" t="s">
        <v>90</v>
      </c>
    </row>
    <row r="1043" spans="2:65" s="13" customFormat="1" ht="11.25">
      <c r="B1043" s="154"/>
      <c r="D1043" s="144" t="s">
        <v>138</v>
      </c>
      <c r="E1043" s="155" t="s">
        <v>1</v>
      </c>
      <c r="F1043" s="156" t="s">
        <v>857</v>
      </c>
      <c r="H1043" s="157">
        <v>24.172999999999998</v>
      </c>
      <c r="I1043" s="158"/>
      <c r="L1043" s="154"/>
      <c r="M1043" s="159"/>
      <c r="T1043" s="160"/>
      <c r="AT1043" s="155" t="s">
        <v>138</v>
      </c>
      <c r="AU1043" s="155" t="s">
        <v>90</v>
      </c>
      <c r="AV1043" s="13" t="s">
        <v>90</v>
      </c>
      <c r="AW1043" s="13" t="s">
        <v>36</v>
      </c>
      <c r="AX1043" s="13" t="s">
        <v>88</v>
      </c>
      <c r="AY1043" s="155" t="s">
        <v>127</v>
      </c>
    </row>
    <row r="1044" spans="2:65" s="1" customFormat="1" ht="44.25" customHeight="1">
      <c r="B1044" s="31"/>
      <c r="C1044" s="131" t="s">
        <v>858</v>
      </c>
      <c r="D1044" s="131" t="s">
        <v>129</v>
      </c>
      <c r="E1044" s="132" t="s">
        <v>859</v>
      </c>
      <c r="F1044" s="133" t="s">
        <v>860</v>
      </c>
      <c r="G1044" s="134" t="s">
        <v>290</v>
      </c>
      <c r="H1044" s="135">
        <v>14.208</v>
      </c>
      <c r="I1044" s="136"/>
      <c r="J1044" s="137">
        <f>ROUND(I1044*H1044,2)</f>
        <v>0</v>
      </c>
      <c r="K1044" s="133" t="s">
        <v>133</v>
      </c>
      <c r="L1044" s="31"/>
      <c r="M1044" s="138" t="s">
        <v>1</v>
      </c>
      <c r="N1044" s="139" t="s">
        <v>45</v>
      </c>
      <c r="P1044" s="140">
        <f>O1044*H1044</f>
        <v>0</v>
      </c>
      <c r="Q1044" s="140">
        <v>0</v>
      </c>
      <c r="R1044" s="140">
        <f>Q1044*H1044</f>
        <v>0</v>
      </c>
      <c r="S1044" s="140">
        <v>0</v>
      </c>
      <c r="T1044" s="141">
        <f>S1044*H1044</f>
        <v>0</v>
      </c>
      <c r="AR1044" s="142" t="s">
        <v>134</v>
      </c>
      <c r="AT1044" s="142" t="s">
        <v>129</v>
      </c>
      <c r="AU1044" s="142" t="s">
        <v>90</v>
      </c>
      <c r="AY1044" s="16" t="s">
        <v>127</v>
      </c>
      <c r="BE1044" s="143">
        <f>IF(N1044="základní",J1044,0)</f>
        <v>0</v>
      </c>
      <c r="BF1044" s="143">
        <f>IF(N1044="snížená",J1044,0)</f>
        <v>0</v>
      </c>
      <c r="BG1044" s="143">
        <f>IF(N1044="zákl. přenesená",J1044,0)</f>
        <v>0</v>
      </c>
      <c r="BH1044" s="143">
        <f>IF(N1044="sníž. přenesená",J1044,0)</f>
        <v>0</v>
      </c>
      <c r="BI1044" s="143">
        <f>IF(N1044="nulová",J1044,0)</f>
        <v>0</v>
      </c>
      <c r="BJ1044" s="16" t="s">
        <v>88</v>
      </c>
      <c r="BK1044" s="143">
        <f>ROUND(I1044*H1044,2)</f>
        <v>0</v>
      </c>
      <c r="BL1044" s="16" t="s">
        <v>134</v>
      </c>
      <c r="BM1044" s="142" t="s">
        <v>861</v>
      </c>
    </row>
    <row r="1045" spans="2:65" s="1" customFormat="1" ht="29.25">
      <c r="B1045" s="31"/>
      <c r="D1045" s="144" t="s">
        <v>136</v>
      </c>
      <c r="F1045" s="145" t="s">
        <v>292</v>
      </c>
      <c r="I1045" s="146"/>
      <c r="L1045" s="31"/>
      <c r="M1045" s="147"/>
      <c r="T1045" s="55"/>
      <c r="AT1045" s="16" t="s">
        <v>136</v>
      </c>
      <c r="AU1045" s="16" t="s">
        <v>90</v>
      </c>
    </row>
    <row r="1046" spans="2:65" s="13" customFormat="1" ht="11.25">
      <c r="B1046" s="154"/>
      <c r="D1046" s="144" t="s">
        <v>138</v>
      </c>
      <c r="E1046" s="155" t="s">
        <v>1</v>
      </c>
      <c r="F1046" s="156" t="s">
        <v>862</v>
      </c>
      <c r="H1046" s="157">
        <v>14.208</v>
      </c>
      <c r="I1046" s="158"/>
      <c r="L1046" s="154"/>
      <c r="M1046" s="159"/>
      <c r="T1046" s="160"/>
      <c r="AT1046" s="155" t="s">
        <v>138</v>
      </c>
      <c r="AU1046" s="155" t="s">
        <v>90</v>
      </c>
      <c r="AV1046" s="13" t="s">
        <v>90</v>
      </c>
      <c r="AW1046" s="13" t="s">
        <v>36</v>
      </c>
      <c r="AX1046" s="13" t="s">
        <v>88</v>
      </c>
      <c r="AY1046" s="155" t="s">
        <v>127</v>
      </c>
    </row>
    <row r="1047" spans="2:65" s="1" customFormat="1" ht="44.25" customHeight="1">
      <c r="B1047" s="31"/>
      <c r="C1047" s="131" t="s">
        <v>863</v>
      </c>
      <c r="D1047" s="131" t="s">
        <v>129</v>
      </c>
      <c r="E1047" s="132" t="s">
        <v>864</v>
      </c>
      <c r="F1047" s="133" t="s">
        <v>865</v>
      </c>
      <c r="G1047" s="134" t="s">
        <v>290</v>
      </c>
      <c r="H1047" s="135">
        <v>23.815000000000001</v>
      </c>
      <c r="I1047" s="136"/>
      <c r="J1047" s="137">
        <f>ROUND(I1047*H1047,2)</f>
        <v>0</v>
      </c>
      <c r="K1047" s="133" t="s">
        <v>133</v>
      </c>
      <c r="L1047" s="31"/>
      <c r="M1047" s="138" t="s">
        <v>1</v>
      </c>
      <c r="N1047" s="139" t="s">
        <v>45</v>
      </c>
      <c r="P1047" s="140">
        <f>O1047*H1047</f>
        <v>0</v>
      </c>
      <c r="Q1047" s="140">
        <v>0</v>
      </c>
      <c r="R1047" s="140">
        <f>Q1047*H1047</f>
        <v>0</v>
      </c>
      <c r="S1047" s="140">
        <v>0</v>
      </c>
      <c r="T1047" s="141">
        <f>S1047*H1047</f>
        <v>0</v>
      </c>
      <c r="AR1047" s="142" t="s">
        <v>134</v>
      </c>
      <c r="AT1047" s="142" t="s">
        <v>129</v>
      </c>
      <c r="AU1047" s="142" t="s">
        <v>90</v>
      </c>
      <c r="AY1047" s="16" t="s">
        <v>127</v>
      </c>
      <c r="BE1047" s="143">
        <f>IF(N1047="základní",J1047,0)</f>
        <v>0</v>
      </c>
      <c r="BF1047" s="143">
        <f>IF(N1047="snížená",J1047,0)</f>
        <v>0</v>
      </c>
      <c r="BG1047" s="143">
        <f>IF(N1047="zákl. přenesená",J1047,0)</f>
        <v>0</v>
      </c>
      <c r="BH1047" s="143">
        <f>IF(N1047="sníž. přenesená",J1047,0)</f>
        <v>0</v>
      </c>
      <c r="BI1047" s="143">
        <f>IF(N1047="nulová",J1047,0)</f>
        <v>0</v>
      </c>
      <c r="BJ1047" s="16" t="s">
        <v>88</v>
      </c>
      <c r="BK1047" s="143">
        <f>ROUND(I1047*H1047,2)</f>
        <v>0</v>
      </c>
      <c r="BL1047" s="16" t="s">
        <v>134</v>
      </c>
      <c r="BM1047" s="142" t="s">
        <v>866</v>
      </c>
    </row>
    <row r="1048" spans="2:65" s="1" customFormat="1" ht="29.25">
      <c r="B1048" s="31"/>
      <c r="D1048" s="144" t="s">
        <v>136</v>
      </c>
      <c r="F1048" s="145" t="s">
        <v>867</v>
      </c>
      <c r="I1048" s="146"/>
      <c r="L1048" s="31"/>
      <c r="M1048" s="147"/>
      <c r="T1048" s="55"/>
      <c r="AT1048" s="16" t="s">
        <v>136</v>
      </c>
      <c r="AU1048" s="16" t="s">
        <v>90</v>
      </c>
    </row>
    <row r="1049" spans="2:65" s="13" customFormat="1" ht="11.25">
      <c r="B1049" s="154"/>
      <c r="D1049" s="144" t="s">
        <v>138</v>
      </c>
      <c r="E1049" s="155" t="s">
        <v>1</v>
      </c>
      <c r="F1049" s="156" t="s">
        <v>868</v>
      </c>
      <c r="H1049" s="157">
        <v>23.815000000000001</v>
      </c>
      <c r="I1049" s="158"/>
      <c r="L1049" s="154"/>
      <c r="M1049" s="159"/>
      <c r="T1049" s="160"/>
      <c r="AT1049" s="155" t="s">
        <v>138</v>
      </c>
      <c r="AU1049" s="155" t="s">
        <v>90</v>
      </c>
      <c r="AV1049" s="13" t="s">
        <v>90</v>
      </c>
      <c r="AW1049" s="13" t="s">
        <v>36</v>
      </c>
      <c r="AX1049" s="13" t="s">
        <v>88</v>
      </c>
      <c r="AY1049" s="155" t="s">
        <v>127</v>
      </c>
    </row>
    <row r="1050" spans="2:65" s="1" customFormat="1" ht="16.5" customHeight="1">
      <c r="B1050" s="31"/>
      <c r="C1050" s="131" t="s">
        <v>869</v>
      </c>
      <c r="D1050" s="131" t="s">
        <v>129</v>
      </c>
      <c r="E1050" s="132" t="s">
        <v>870</v>
      </c>
      <c r="F1050" s="133" t="s">
        <v>871</v>
      </c>
      <c r="G1050" s="134" t="s">
        <v>290</v>
      </c>
      <c r="H1050" s="135">
        <v>0.1</v>
      </c>
      <c r="I1050" s="136"/>
      <c r="J1050" s="137">
        <f>ROUND(I1050*H1050,2)</f>
        <v>0</v>
      </c>
      <c r="K1050" s="133" t="s">
        <v>1</v>
      </c>
      <c r="L1050" s="31"/>
      <c r="M1050" s="138" t="s">
        <v>1</v>
      </c>
      <c r="N1050" s="139" t="s">
        <v>45</v>
      </c>
      <c r="P1050" s="140">
        <f>O1050*H1050</f>
        <v>0</v>
      </c>
      <c r="Q1050" s="140">
        <v>0</v>
      </c>
      <c r="R1050" s="140">
        <f>Q1050*H1050</f>
        <v>0</v>
      </c>
      <c r="S1050" s="140">
        <v>0</v>
      </c>
      <c r="T1050" s="141">
        <f>S1050*H1050</f>
        <v>0</v>
      </c>
      <c r="AR1050" s="142" t="s">
        <v>134</v>
      </c>
      <c r="AT1050" s="142" t="s">
        <v>129</v>
      </c>
      <c r="AU1050" s="142" t="s">
        <v>90</v>
      </c>
      <c r="AY1050" s="16" t="s">
        <v>127</v>
      </c>
      <c r="BE1050" s="143">
        <f>IF(N1050="základní",J1050,0)</f>
        <v>0</v>
      </c>
      <c r="BF1050" s="143">
        <f>IF(N1050="snížená",J1050,0)</f>
        <v>0</v>
      </c>
      <c r="BG1050" s="143">
        <f>IF(N1050="zákl. přenesená",J1050,0)</f>
        <v>0</v>
      </c>
      <c r="BH1050" s="143">
        <f>IF(N1050="sníž. přenesená",J1050,0)</f>
        <v>0</v>
      </c>
      <c r="BI1050" s="143">
        <f>IF(N1050="nulová",J1050,0)</f>
        <v>0</v>
      </c>
      <c r="BJ1050" s="16" t="s">
        <v>88</v>
      </c>
      <c r="BK1050" s="143">
        <f>ROUND(I1050*H1050,2)</f>
        <v>0</v>
      </c>
      <c r="BL1050" s="16" t="s">
        <v>134</v>
      </c>
      <c r="BM1050" s="142" t="s">
        <v>872</v>
      </c>
    </row>
    <row r="1051" spans="2:65" s="1" customFormat="1" ht="11.25">
      <c r="B1051" s="31"/>
      <c r="D1051" s="144" t="s">
        <v>136</v>
      </c>
      <c r="F1051" s="145" t="s">
        <v>871</v>
      </c>
      <c r="I1051" s="146"/>
      <c r="L1051" s="31"/>
      <c r="M1051" s="147"/>
      <c r="T1051" s="55"/>
      <c r="AT1051" s="16" t="s">
        <v>136</v>
      </c>
      <c r="AU1051" s="16" t="s">
        <v>90</v>
      </c>
    </row>
    <row r="1052" spans="2:65" s="13" customFormat="1" ht="11.25">
      <c r="B1052" s="154"/>
      <c r="D1052" s="144" t="s">
        <v>138</v>
      </c>
      <c r="E1052" s="155" t="s">
        <v>1</v>
      </c>
      <c r="F1052" s="156" t="s">
        <v>873</v>
      </c>
      <c r="H1052" s="157">
        <v>0.1</v>
      </c>
      <c r="I1052" s="158"/>
      <c r="L1052" s="154"/>
      <c r="M1052" s="159"/>
      <c r="T1052" s="160"/>
      <c r="AT1052" s="155" t="s">
        <v>138</v>
      </c>
      <c r="AU1052" s="155" t="s">
        <v>90</v>
      </c>
      <c r="AV1052" s="13" t="s">
        <v>90</v>
      </c>
      <c r="AW1052" s="13" t="s">
        <v>36</v>
      </c>
      <c r="AX1052" s="13" t="s">
        <v>88</v>
      </c>
      <c r="AY1052" s="155" t="s">
        <v>127</v>
      </c>
    </row>
    <row r="1053" spans="2:65" s="11" customFormat="1" ht="22.9" customHeight="1">
      <c r="B1053" s="119"/>
      <c r="D1053" s="120" t="s">
        <v>79</v>
      </c>
      <c r="E1053" s="129" t="s">
        <v>874</v>
      </c>
      <c r="F1053" s="129" t="s">
        <v>875</v>
      </c>
      <c r="I1053" s="122"/>
      <c r="J1053" s="130">
        <f>BK1053</f>
        <v>0</v>
      </c>
      <c r="L1053" s="119"/>
      <c r="M1053" s="124"/>
      <c r="P1053" s="125">
        <f>SUM(P1054:P1055)</f>
        <v>0</v>
      </c>
      <c r="R1053" s="125">
        <f>SUM(R1054:R1055)</f>
        <v>0</v>
      </c>
      <c r="T1053" s="126">
        <f>SUM(T1054:T1055)</f>
        <v>0</v>
      </c>
      <c r="AR1053" s="120" t="s">
        <v>88</v>
      </c>
      <c r="AT1053" s="127" t="s">
        <v>79</v>
      </c>
      <c r="AU1053" s="127" t="s">
        <v>88</v>
      </c>
      <c r="AY1053" s="120" t="s">
        <v>127</v>
      </c>
      <c r="BK1053" s="128">
        <f>SUM(BK1054:BK1055)</f>
        <v>0</v>
      </c>
    </row>
    <row r="1054" spans="2:65" s="1" customFormat="1" ht="24.2" customHeight="1">
      <c r="B1054" s="31"/>
      <c r="C1054" s="131" t="s">
        <v>876</v>
      </c>
      <c r="D1054" s="131" t="s">
        <v>129</v>
      </c>
      <c r="E1054" s="132" t="s">
        <v>877</v>
      </c>
      <c r="F1054" s="133" t="s">
        <v>878</v>
      </c>
      <c r="G1054" s="134" t="s">
        <v>290</v>
      </c>
      <c r="H1054" s="135">
        <v>213.24700000000001</v>
      </c>
      <c r="I1054" s="136"/>
      <c r="J1054" s="137">
        <f>ROUND(I1054*H1054,2)</f>
        <v>0</v>
      </c>
      <c r="K1054" s="133" t="s">
        <v>879</v>
      </c>
      <c r="L1054" s="31"/>
      <c r="M1054" s="138" t="s">
        <v>1</v>
      </c>
      <c r="N1054" s="139" t="s">
        <v>45</v>
      </c>
      <c r="P1054" s="140">
        <f>O1054*H1054</f>
        <v>0</v>
      </c>
      <c r="Q1054" s="140">
        <v>0</v>
      </c>
      <c r="R1054" s="140">
        <f>Q1054*H1054</f>
        <v>0</v>
      </c>
      <c r="S1054" s="140">
        <v>0</v>
      </c>
      <c r="T1054" s="141">
        <f>S1054*H1054</f>
        <v>0</v>
      </c>
      <c r="AR1054" s="142" t="s">
        <v>134</v>
      </c>
      <c r="AT1054" s="142" t="s">
        <v>129</v>
      </c>
      <c r="AU1054" s="142" t="s">
        <v>90</v>
      </c>
      <c r="AY1054" s="16" t="s">
        <v>127</v>
      </c>
      <c r="BE1054" s="143">
        <f>IF(N1054="základní",J1054,0)</f>
        <v>0</v>
      </c>
      <c r="BF1054" s="143">
        <f>IF(N1054="snížená",J1054,0)</f>
        <v>0</v>
      </c>
      <c r="BG1054" s="143">
        <f>IF(N1054="zákl. přenesená",J1054,0)</f>
        <v>0</v>
      </c>
      <c r="BH1054" s="143">
        <f>IF(N1054="sníž. přenesená",J1054,0)</f>
        <v>0</v>
      </c>
      <c r="BI1054" s="143">
        <f>IF(N1054="nulová",J1054,0)</f>
        <v>0</v>
      </c>
      <c r="BJ1054" s="16" t="s">
        <v>88</v>
      </c>
      <c r="BK1054" s="143">
        <f>ROUND(I1054*H1054,2)</f>
        <v>0</v>
      </c>
      <c r="BL1054" s="16" t="s">
        <v>134</v>
      </c>
      <c r="BM1054" s="142" t="s">
        <v>880</v>
      </c>
    </row>
    <row r="1055" spans="2:65" s="1" customFormat="1" ht="29.25">
      <c r="B1055" s="31"/>
      <c r="D1055" s="144" t="s">
        <v>136</v>
      </c>
      <c r="F1055" s="145" t="s">
        <v>881</v>
      </c>
      <c r="I1055" s="146"/>
      <c r="L1055" s="31"/>
      <c r="M1055" s="179"/>
      <c r="N1055" s="180"/>
      <c r="O1055" s="180"/>
      <c r="P1055" s="180"/>
      <c r="Q1055" s="180"/>
      <c r="R1055" s="180"/>
      <c r="S1055" s="180"/>
      <c r="T1055" s="181"/>
      <c r="AT1055" s="16" t="s">
        <v>136</v>
      </c>
      <c r="AU1055" s="16" t="s">
        <v>90</v>
      </c>
    </row>
    <row r="1056" spans="2:65" s="1" customFormat="1" ht="6.95" customHeight="1">
      <c r="B1056" s="43"/>
      <c r="C1056" s="44"/>
      <c r="D1056" s="44"/>
      <c r="E1056" s="44"/>
      <c r="F1056" s="44"/>
      <c r="G1056" s="44"/>
      <c r="H1056" s="44"/>
      <c r="I1056" s="44"/>
      <c r="J1056" s="44"/>
      <c r="K1056" s="44"/>
      <c r="L1056" s="31"/>
    </row>
  </sheetData>
  <sheetProtection algorithmName="SHA-512" hashValue="pXgq/OwkxeM4Nt7kVU0pqPykm5l2Scj6FzHSHuK74sxhSndpdBvbOmVPWD9a3FEZh7dHydXxTweQYEJZhtD08g==" saltValue="UWYznwdXy+Qh4fzVSXccmv/kbrGc4OnXSaVtOGCOFpdYH/BxLX0iCBTdWYsstJUlFzbEd5hI7iETQq7c/1IVeg==" spinCount="100000" sheet="1" objects="1" scenarios="1" formatColumns="0" formatRows="0" autoFilter="0"/>
  <autoFilter ref="C124:K1055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0" t="str">
        <f>'Rekapitulace stavby'!K6</f>
        <v>Rosice nad Labem u čp. 77 -  vodovod</v>
      </c>
      <c r="F7" s="221"/>
      <c r="G7" s="221"/>
      <c r="H7" s="221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1" t="s">
        <v>882</v>
      </c>
      <c r="F9" s="222"/>
      <c r="G9" s="222"/>
      <c r="H9" s="22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30. 7. 2025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3" t="str">
        <f>'Rekapitulace stavby'!E14</f>
        <v>Vyplň údaj</v>
      </c>
      <c r="F18" s="185"/>
      <c r="G18" s="185"/>
      <c r="H18" s="185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0" t="s">
        <v>1</v>
      </c>
      <c r="F27" s="190"/>
      <c r="G27" s="190"/>
      <c r="H27" s="19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ROUND((SUM(BE122:BE169)),  2)</f>
        <v>0</v>
      </c>
      <c r="I33" s="91">
        <v>0.21</v>
      </c>
      <c r="J33" s="90">
        <f>ROUND(((SUM(BE122:BE169))*I33),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ROUND((SUM(BF122:BF169)),  2)</f>
        <v>0</v>
      </c>
      <c r="I34" s="91">
        <v>0.12</v>
      </c>
      <c r="J34" s="90">
        <f>ROUND(((SUM(BF122:BF169))*I34),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ROUND((SUM(BG122:BG169)),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ROUND((SUM(BH122:BH169)),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ROUND((SUM(BI122:BI169)),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0" t="str">
        <f>E7</f>
        <v>Rosice nad Labem u čp. 77 -  vodovod</v>
      </c>
      <c r="F85" s="221"/>
      <c r="G85" s="221"/>
      <c r="H85" s="221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1" t="str">
        <f>E9</f>
        <v>860-10 - VON 01 - Vedlejší a ostatní náklady</v>
      </c>
      <c r="F87" s="222"/>
      <c r="G87" s="222"/>
      <c r="H87" s="22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30. 7. 2025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J122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883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899999999999999" customHeight="1">
      <c r="B98" s="107"/>
      <c r="D98" s="108" t="s">
        <v>884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899999999999999" customHeight="1">
      <c r="B99" s="107"/>
      <c r="D99" s="108" t="s">
        <v>885</v>
      </c>
      <c r="E99" s="109"/>
      <c r="F99" s="109"/>
      <c r="G99" s="109"/>
      <c r="H99" s="109"/>
      <c r="I99" s="109"/>
      <c r="J99" s="110">
        <f>J146</f>
        <v>0</v>
      </c>
      <c r="L99" s="107"/>
    </row>
    <row r="100" spans="2:12" s="9" customFormat="1" ht="19.899999999999999" customHeight="1">
      <c r="B100" s="107"/>
      <c r="D100" s="108" t="s">
        <v>886</v>
      </c>
      <c r="E100" s="109"/>
      <c r="F100" s="109"/>
      <c r="G100" s="109"/>
      <c r="H100" s="109"/>
      <c r="I100" s="109"/>
      <c r="J100" s="110">
        <f>J154</f>
        <v>0</v>
      </c>
      <c r="L100" s="107"/>
    </row>
    <row r="101" spans="2:12" s="9" customFormat="1" ht="19.899999999999999" customHeight="1">
      <c r="B101" s="107"/>
      <c r="D101" s="108" t="s">
        <v>887</v>
      </c>
      <c r="E101" s="109"/>
      <c r="F101" s="109"/>
      <c r="G101" s="109"/>
      <c r="H101" s="109"/>
      <c r="I101" s="109"/>
      <c r="J101" s="110">
        <f>J159</f>
        <v>0</v>
      </c>
      <c r="L101" s="107"/>
    </row>
    <row r="102" spans="2:12" s="9" customFormat="1" ht="19.899999999999999" customHeight="1">
      <c r="B102" s="107"/>
      <c r="D102" s="108" t="s">
        <v>888</v>
      </c>
      <c r="E102" s="109"/>
      <c r="F102" s="109"/>
      <c r="G102" s="109"/>
      <c r="H102" s="109"/>
      <c r="I102" s="109"/>
      <c r="J102" s="110">
        <f>J165</f>
        <v>0</v>
      </c>
      <c r="L102" s="107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112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20" t="str">
        <f>E7</f>
        <v>Rosice nad Labem u čp. 77 -  vodovod</v>
      </c>
      <c r="F112" s="221"/>
      <c r="G112" s="221"/>
      <c r="H112" s="221"/>
      <c r="L112" s="31"/>
    </row>
    <row r="113" spans="2:65" s="1" customFormat="1" ht="12" customHeight="1">
      <c r="B113" s="31"/>
      <c r="C113" s="26" t="s">
        <v>96</v>
      </c>
      <c r="L113" s="31"/>
    </row>
    <row r="114" spans="2:65" s="1" customFormat="1" ht="16.5" customHeight="1">
      <c r="B114" s="31"/>
      <c r="E114" s="201" t="str">
        <f>E9</f>
        <v>860-10 - VON 01 - Vedlejší a ostatní náklady</v>
      </c>
      <c r="F114" s="222"/>
      <c r="G114" s="222"/>
      <c r="H114" s="222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>Pardubice</v>
      </c>
      <c r="I116" s="26" t="s">
        <v>22</v>
      </c>
      <c r="J116" s="51" t="str">
        <f>IF(J12="","",J12)</f>
        <v>30. 7. 2025</v>
      </c>
      <c r="L116" s="31"/>
    </row>
    <row r="117" spans="2:65" s="1" customFormat="1" ht="6.95" customHeight="1">
      <c r="B117" s="31"/>
      <c r="L117" s="31"/>
    </row>
    <row r="118" spans="2:65" s="1" customFormat="1" ht="25.7" customHeight="1">
      <c r="B118" s="31"/>
      <c r="C118" s="26" t="s">
        <v>24</v>
      </c>
      <c r="F118" s="24" t="str">
        <f>E15</f>
        <v>Vodovody a kanalizace Pardubice a.s.</v>
      </c>
      <c r="I118" s="26" t="s">
        <v>32</v>
      </c>
      <c r="J118" s="29" t="str">
        <f>E21</f>
        <v>VK PROJEKT, spol. s r.o.</v>
      </c>
      <c r="L118" s="31"/>
    </row>
    <row r="119" spans="2:65" s="1" customFormat="1" ht="15.2" customHeight="1">
      <c r="B119" s="31"/>
      <c r="C119" s="26" t="s">
        <v>30</v>
      </c>
      <c r="F119" s="24" t="str">
        <f>IF(E18="","",E18)</f>
        <v>Vyplň údaj</v>
      </c>
      <c r="I119" s="26" t="s">
        <v>37</v>
      </c>
      <c r="J119" s="29" t="str">
        <f>E24</f>
        <v>Ladislav Konvalina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113</v>
      </c>
      <c r="D121" s="113" t="s">
        <v>65</v>
      </c>
      <c r="E121" s="113" t="s">
        <v>61</v>
      </c>
      <c r="F121" s="113" t="s">
        <v>62</v>
      </c>
      <c r="G121" s="113" t="s">
        <v>114</v>
      </c>
      <c r="H121" s="113" t="s">
        <v>115</v>
      </c>
      <c r="I121" s="113" t="s">
        <v>116</v>
      </c>
      <c r="J121" s="113" t="s">
        <v>100</v>
      </c>
      <c r="K121" s="114" t="s">
        <v>117</v>
      </c>
      <c r="L121" s="111"/>
      <c r="M121" s="58" t="s">
        <v>1</v>
      </c>
      <c r="N121" s="59" t="s">
        <v>44</v>
      </c>
      <c r="O121" s="59" t="s">
        <v>118</v>
      </c>
      <c r="P121" s="59" t="s">
        <v>119</v>
      </c>
      <c r="Q121" s="59" t="s">
        <v>120</v>
      </c>
      <c r="R121" s="59" t="s">
        <v>121</v>
      </c>
      <c r="S121" s="59" t="s">
        <v>122</v>
      </c>
      <c r="T121" s="60" t="s">
        <v>123</v>
      </c>
    </row>
    <row r="122" spans="2:65" s="1" customFormat="1" ht="22.9" customHeight="1">
      <c r="B122" s="31"/>
      <c r="C122" s="63" t="s">
        <v>124</v>
      </c>
      <c r="J122" s="115">
        <f>BK122</f>
        <v>0</v>
      </c>
      <c r="L122" s="31"/>
      <c r="M122" s="61"/>
      <c r="N122" s="52"/>
      <c r="O122" s="52"/>
      <c r="P122" s="116">
        <f>P123</f>
        <v>0</v>
      </c>
      <c r="Q122" s="52"/>
      <c r="R122" s="116">
        <f>R123</f>
        <v>0</v>
      </c>
      <c r="S122" s="52"/>
      <c r="T122" s="117">
        <f>T123</f>
        <v>0</v>
      </c>
      <c r="AT122" s="16" t="s">
        <v>79</v>
      </c>
      <c r="AU122" s="16" t="s">
        <v>102</v>
      </c>
      <c r="BK122" s="118">
        <f>BK123</f>
        <v>0</v>
      </c>
    </row>
    <row r="123" spans="2:65" s="11" customFormat="1" ht="25.9" customHeight="1">
      <c r="B123" s="119"/>
      <c r="D123" s="120" t="s">
        <v>79</v>
      </c>
      <c r="E123" s="121" t="s">
        <v>889</v>
      </c>
      <c r="F123" s="121" t="s">
        <v>890</v>
      </c>
      <c r="I123" s="122"/>
      <c r="J123" s="123">
        <f>BK123</f>
        <v>0</v>
      </c>
      <c r="L123" s="119"/>
      <c r="M123" s="124"/>
      <c r="P123" s="125">
        <f>P124+P146+P154+P159+P165</f>
        <v>0</v>
      </c>
      <c r="R123" s="125">
        <f>R124+R146+R154+R159+R165</f>
        <v>0</v>
      </c>
      <c r="T123" s="126">
        <f>T124+T146+T154+T159+T165</f>
        <v>0</v>
      </c>
      <c r="AR123" s="120" t="s">
        <v>167</v>
      </c>
      <c r="AT123" s="127" t="s">
        <v>79</v>
      </c>
      <c r="AU123" s="127" t="s">
        <v>80</v>
      </c>
      <c r="AY123" s="120" t="s">
        <v>127</v>
      </c>
      <c r="BK123" s="128">
        <f>BK124+BK146+BK154+BK159+BK165</f>
        <v>0</v>
      </c>
    </row>
    <row r="124" spans="2:65" s="11" customFormat="1" ht="22.9" customHeight="1">
      <c r="B124" s="119"/>
      <c r="D124" s="120" t="s">
        <v>79</v>
      </c>
      <c r="E124" s="129" t="s">
        <v>891</v>
      </c>
      <c r="F124" s="129" t="s">
        <v>892</v>
      </c>
      <c r="I124" s="122"/>
      <c r="J124" s="130">
        <f>BK124</f>
        <v>0</v>
      </c>
      <c r="L124" s="119"/>
      <c r="M124" s="124"/>
      <c r="P124" s="125">
        <f>SUM(P125:P145)</f>
        <v>0</v>
      </c>
      <c r="R124" s="125">
        <f>SUM(R125:R145)</f>
        <v>0</v>
      </c>
      <c r="T124" s="126">
        <f>SUM(T125:T145)</f>
        <v>0</v>
      </c>
      <c r="AR124" s="120" t="s">
        <v>167</v>
      </c>
      <c r="AT124" s="127" t="s">
        <v>79</v>
      </c>
      <c r="AU124" s="127" t="s">
        <v>88</v>
      </c>
      <c r="AY124" s="120" t="s">
        <v>127</v>
      </c>
      <c r="BK124" s="128">
        <f>SUM(BK125:BK145)</f>
        <v>0</v>
      </c>
    </row>
    <row r="125" spans="2:65" s="1" customFormat="1" ht="16.5" customHeight="1">
      <c r="B125" s="31"/>
      <c r="C125" s="131" t="s">
        <v>88</v>
      </c>
      <c r="D125" s="131" t="s">
        <v>129</v>
      </c>
      <c r="E125" s="132" t="s">
        <v>893</v>
      </c>
      <c r="F125" s="133" t="s">
        <v>894</v>
      </c>
      <c r="G125" s="134" t="s">
        <v>895</v>
      </c>
      <c r="H125" s="135">
        <v>1</v>
      </c>
      <c r="I125" s="136"/>
      <c r="J125" s="137">
        <f>ROUND(I125*H125,2)</f>
        <v>0</v>
      </c>
      <c r="K125" s="133" t="s">
        <v>896</v>
      </c>
      <c r="L125" s="31"/>
      <c r="M125" s="138" t="s">
        <v>1</v>
      </c>
      <c r="N125" s="139" t="s">
        <v>45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897</v>
      </c>
      <c r="AT125" s="142" t="s">
        <v>129</v>
      </c>
      <c r="AU125" s="142" t="s">
        <v>90</v>
      </c>
      <c r="AY125" s="16" t="s">
        <v>127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88</v>
      </c>
      <c r="BK125" s="143">
        <f>ROUND(I125*H125,2)</f>
        <v>0</v>
      </c>
      <c r="BL125" s="16" t="s">
        <v>897</v>
      </c>
      <c r="BM125" s="142" t="s">
        <v>898</v>
      </c>
    </row>
    <row r="126" spans="2:65" s="1" customFormat="1" ht="11.25">
      <c r="B126" s="31"/>
      <c r="D126" s="144" t="s">
        <v>136</v>
      </c>
      <c r="F126" s="145" t="s">
        <v>894</v>
      </c>
      <c r="I126" s="146"/>
      <c r="L126" s="31"/>
      <c r="M126" s="147"/>
      <c r="T126" s="55"/>
      <c r="AT126" s="16" t="s">
        <v>136</v>
      </c>
      <c r="AU126" s="16" t="s">
        <v>90</v>
      </c>
    </row>
    <row r="127" spans="2:65" s="12" customFormat="1" ht="11.25">
      <c r="B127" s="148"/>
      <c r="D127" s="144" t="s">
        <v>138</v>
      </c>
      <c r="E127" s="149" t="s">
        <v>1</v>
      </c>
      <c r="F127" s="150" t="s">
        <v>899</v>
      </c>
      <c r="H127" s="149" t="s">
        <v>1</v>
      </c>
      <c r="I127" s="151"/>
      <c r="L127" s="148"/>
      <c r="M127" s="152"/>
      <c r="T127" s="153"/>
      <c r="AT127" s="149" t="s">
        <v>138</v>
      </c>
      <c r="AU127" s="149" t="s">
        <v>90</v>
      </c>
      <c r="AV127" s="12" t="s">
        <v>88</v>
      </c>
      <c r="AW127" s="12" t="s">
        <v>36</v>
      </c>
      <c r="AX127" s="12" t="s">
        <v>80</v>
      </c>
      <c r="AY127" s="149" t="s">
        <v>127</v>
      </c>
    </row>
    <row r="128" spans="2:65" s="13" customFormat="1" ht="11.25">
      <c r="B128" s="154"/>
      <c r="D128" s="144" t="s">
        <v>138</v>
      </c>
      <c r="E128" s="155" t="s">
        <v>1</v>
      </c>
      <c r="F128" s="156" t="s">
        <v>88</v>
      </c>
      <c r="H128" s="157">
        <v>1</v>
      </c>
      <c r="I128" s="158"/>
      <c r="L128" s="154"/>
      <c r="M128" s="159"/>
      <c r="T128" s="160"/>
      <c r="AT128" s="155" t="s">
        <v>138</v>
      </c>
      <c r="AU128" s="155" t="s">
        <v>90</v>
      </c>
      <c r="AV128" s="13" t="s">
        <v>90</v>
      </c>
      <c r="AW128" s="13" t="s">
        <v>36</v>
      </c>
      <c r="AX128" s="13" t="s">
        <v>88</v>
      </c>
      <c r="AY128" s="155" t="s">
        <v>127</v>
      </c>
    </row>
    <row r="129" spans="2:65" s="1" customFormat="1" ht="16.5" customHeight="1">
      <c r="B129" s="31"/>
      <c r="C129" s="131" t="s">
        <v>90</v>
      </c>
      <c r="D129" s="131" t="s">
        <v>129</v>
      </c>
      <c r="E129" s="132" t="s">
        <v>900</v>
      </c>
      <c r="F129" s="133" t="s">
        <v>901</v>
      </c>
      <c r="G129" s="134" t="s">
        <v>895</v>
      </c>
      <c r="H129" s="135">
        <v>1</v>
      </c>
      <c r="I129" s="136"/>
      <c r="J129" s="137">
        <f>ROUND(I129*H129,2)</f>
        <v>0</v>
      </c>
      <c r="K129" s="133" t="s">
        <v>896</v>
      </c>
      <c r="L129" s="31"/>
      <c r="M129" s="138" t="s">
        <v>1</v>
      </c>
      <c r="N129" s="139" t="s">
        <v>45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897</v>
      </c>
      <c r="AT129" s="142" t="s">
        <v>129</v>
      </c>
      <c r="AU129" s="142" t="s">
        <v>90</v>
      </c>
      <c r="AY129" s="16" t="s">
        <v>127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88</v>
      </c>
      <c r="BK129" s="143">
        <f>ROUND(I129*H129,2)</f>
        <v>0</v>
      </c>
      <c r="BL129" s="16" t="s">
        <v>897</v>
      </c>
      <c r="BM129" s="142" t="s">
        <v>902</v>
      </c>
    </row>
    <row r="130" spans="2:65" s="1" customFormat="1" ht="11.25">
      <c r="B130" s="31"/>
      <c r="D130" s="144" t="s">
        <v>136</v>
      </c>
      <c r="F130" s="145" t="s">
        <v>901</v>
      </c>
      <c r="I130" s="146"/>
      <c r="L130" s="31"/>
      <c r="M130" s="147"/>
      <c r="T130" s="55"/>
      <c r="AT130" s="16" t="s">
        <v>136</v>
      </c>
      <c r="AU130" s="16" t="s">
        <v>90</v>
      </c>
    </row>
    <row r="131" spans="2:65" s="1" customFormat="1" ht="19.5">
      <c r="B131" s="31"/>
      <c r="D131" s="144" t="s">
        <v>464</v>
      </c>
      <c r="F131" s="178" t="s">
        <v>903</v>
      </c>
      <c r="I131" s="146"/>
      <c r="L131" s="31"/>
      <c r="M131" s="147"/>
      <c r="T131" s="55"/>
      <c r="AT131" s="16" t="s">
        <v>464</v>
      </c>
      <c r="AU131" s="16" t="s">
        <v>90</v>
      </c>
    </row>
    <row r="132" spans="2:65" s="13" customFormat="1" ht="11.25">
      <c r="B132" s="154"/>
      <c r="D132" s="144" t="s">
        <v>138</v>
      </c>
      <c r="E132" s="155" t="s">
        <v>1</v>
      </c>
      <c r="F132" s="156" t="s">
        <v>88</v>
      </c>
      <c r="H132" s="157">
        <v>1</v>
      </c>
      <c r="I132" s="158"/>
      <c r="L132" s="154"/>
      <c r="M132" s="159"/>
      <c r="T132" s="160"/>
      <c r="AT132" s="155" t="s">
        <v>138</v>
      </c>
      <c r="AU132" s="155" t="s">
        <v>90</v>
      </c>
      <c r="AV132" s="13" t="s">
        <v>90</v>
      </c>
      <c r="AW132" s="13" t="s">
        <v>36</v>
      </c>
      <c r="AX132" s="13" t="s">
        <v>88</v>
      </c>
      <c r="AY132" s="155" t="s">
        <v>127</v>
      </c>
    </row>
    <row r="133" spans="2:65" s="1" customFormat="1" ht="16.5" customHeight="1">
      <c r="B133" s="31"/>
      <c r="C133" s="131" t="s">
        <v>152</v>
      </c>
      <c r="D133" s="131" t="s">
        <v>129</v>
      </c>
      <c r="E133" s="132" t="s">
        <v>904</v>
      </c>
      <c r="F133" s="133" t="s">
        <v>905</v>
      </c>
      <c r="G133" s="134" t="s">
        <v>895</v>
      </c>
      <c r="H133" s="135">
        <v>1</v>
      </c>
      <c r="I133" s="136"/>
      <c r="J133" s="137">
        <f>ROUND(I133*H133,2)</f>
        <v>0</v>
      </c>
      <c r="K133" s="133" t="s">
        <v>896</v>
      </c>
      <c r="L133" s="31"/>
      <c r="M133" s="138" t="s">
        <v>1</v>
      </c>
      <c r="N133" s="139" t="s">
        <v>45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897</v>
      </c>
      <c r="AT133" s="142" t="s">
        <v>129</v>
      </c>
      <c r="AU133" s="142" t="s">
        <v>90</v>
      </c>
      <c r="AY133" s="16" t="s">
        <v>127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88</v>
      </c>
      <c r="BK133" s="143">
        <f>ROUND(I133*H133,2)</f>
        <v>0</v>
      </c>
      <c r="BL133" s="16" t="s">
        <v>897</v>
      </c>
      <c r="BM133" s="142" t="s">
        <v>906</v>
      </c>
    </row>
    <row r="134" spans="2:65" s="1" customFormat="1" ht="11.25">
      <c r="B134" s="31"/>
      <c r="D134" s="144" t="s">
        <v>136</v>
      </c>
      <c r="F134" s="145" t="s">
        <v>905</v>
      </c>
      <c r="I134" s="146"/>
      <c r="L134" s="31"/>
      <c r="M134" s="147"/>
      <c r="T134" s="55"/>
      <c r="AT134" s="16" t="s">
        <v>136</v>
      </c>
      <c r="AU134" s="16" t="s">
        <v>90</v>
      </c>
    </row>
    <row r="135" spans="2:65" s="1" customFormat="1" ht="29.25">
      <c r="B135" s="31"/>
      <c r="D135" s="144" t="s">
        <v>464</v>
      </c>
      <c r="F135" s="178" t="s">
        <v>907</v>
      </c>
      <c r="I135" s="146"/>
      <c r="L135" s="31"/>
      <c r="M135" s="147"/>
      <c r="T135" s="55"/>
      <c r="AT135" s="16" t="s">
        <v>464</v>
      </c>
      <c r="AU135" s="16" t="s">
        <v>90</v>
      </c>
    </row>
    <row r="136" spans="2:65" s="13" customFormat="1" ht="11.25">
      <c r="B136" s="154"/>
      <c r="D136" s="144" t="s">
        <v>138</v>
      </c>
      <c r="E136" s="155" t="s">
        <v>1</v>
      </c>
      <c r="F136" s="156" t="s">
        <v>88</v>
      </c>
      <c r="H136" s="157">
        <v>1</v>
      </c>
      <c r="I136" s="158"/>
      <c r="L136" s="154"/>
      <c r="M136" s="159"/>
      <c r="T136" s="160"/>
      <c r="AT136" s="155" t="s">
        <v>138</v>
      </c>
      <c r="AU136" s="155" t="s">
        <v>90</v>
      </c>
      <c r="AV136" s="13" t="s">
        <v>90</v>
      </c>
      <c r="AW136" s="13" t="s">
        <v>36</v>
      </c>
      <c r="AX136" s="13" t="s">
        <v>88</v>
      </c>
      <c r="AY136" s="155" t="s">
        <v>127</v>
      </c>
    </row>
    <row r="137" spans="2:65" s="1" customFormat="1" ht="16.5" customHeight="1">
      <c r="B137" s="31"/>
      <c r="C137" s="131" t="s">
        <v>134</v>
      </c>
      <c r="D137" s="131" t="s">
        <v>129</v>
      </c>
      <c r="E137" s="132" t="s">
        <v>908</v>
      </c>
      <c r="F137" s="133" t="s">
        <v>909</v>
      </c>
      <c r="G137" s="134" t="s">
        <v>895</v>
      </c>
      <c r="H137" s="135">
        <v>1</v>
      </c>
      <c r="I137" s="136"/>
      <c r="J137" s="137">
        <f>ROUND(I137*H137,2)</f>
        <v>0</v>
      </c>
      <c r="K137" s="133" t="s">
        <v>896</v>
      </c>
      <c r="L137" s="31"/>
      <c r="M137" s="138" t="s">
        <v>1</v>
      </c>
      <c r="N137" s="139" t="s">
        <v>45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897</v>
      </c>
      <c r="AT137" s="142" t="s">
        <v>129</v>
      </c>
      <c r="AU137" s="142" t="s">
        <v>90</v>
      </c>
      <c r="AY137" s="16" t="s">
        <v>127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88</v>
      </c>
      <c r="BK137" s="143">
        <f>ROUND(I137*H137,2)</f>
        <v>0</v>
      </c>
      <c r="BL137" s="16" t="s">
        <v>897</v>
      </c>
      <c r="BM137" s="142" t="s">
        <v>910</v>
      </c>
    </row>
    <row r="138" spans="2:65" s="1" customFormat="1" ht="11.25">
      <c r="B138" s="31"/>
      <c r="D138" s="144" t="s">
        <v>136</v>
      </c>
      <c r="F138" s="145" t="s">
        <v>909</v>
      </c>
      <c r="I138" s="146"/>
      <c r="L138" s="31"/>
      <c r="M138" s="147"/>
      <c r="T138" s="55"/>
      <c r="AT138" s="16" t="s">
        <v>136</v>
      </c>
      <c r="AU138" s="16" t="s">
        <v>90</v>
      </c>
    </row>
    <row r="139" spans="2:65" s="12" customFormat="1" ht="33.75">
      <c r="B139" s="148"/>
      <c r="D139" s="144" t="s">
        <v>138</v>
      </c>
      <c r="E139" s="149" t="s">
        <v>1</v>
      </c>
      <c r="F139" s="150" t="s">
        <v>911</v>
      </c>
      <c r="H139" s="149" t="s">
        <v>1</v>
      </c>
      <c r="I139" s="151"/>
      <c r="L139" s="148"/>
      <c r="M139" s="152"/>
      <c r="T139" s="153"/>
      <c r="AT139" s="149" t="s">
        <v>138</v>
      </c>
      <c r="AU139" s="149" t="s">
        <v>90</v>
      </c>
      <c r="AV139" s="12" t="s">
        <v>88</v>
      </c>
      <c r="AW139" s="12" t="s">
        <v>36</v>
      </c>
      <c r="AX139" s="12" t="s">
        <v>80</v>
      </c>
      <c r="AY139" s="149" t="s">
        <v>127</v>
      </c>
    </row>
    <row r="140" spans="2:65" s="12" customFormat="1" ht="11.25">
      <c r="B140" s="148"/>
      <c r="D140" s="144" t="s">
        <v>138</v>
      </c>
      <c r="E140" s="149" t="s">
        <v>1</v>
      </c>
      <c r="F140" s="150" t="s">
        <v>912</v>
      </c>
      <c r="H140" s="149" t="s">
        <v>1</v>
      </c>
      <c r="I140" s="151"/>
      <c r="L140" s="148"/>
      <c r="M140" s="152"/>
      <c r="T140" s="153"/>
      <c r="AT140" s="149" t="s">
        <v>138</v>
      </c>
      <c r="AU140" s="149" t="s">
        <v>90</v>
      </c>
      <c r="AV140" s="12" t="s">
        <v>88</v>
      </c>
      <c r="AW140" s="12" t="s">
        <v>36</v>
      </c>
      <c r="AX140" s="12" t="s">
        <v>80</v>
      </c>
      <c r="AY140" s="149" t="s">
        <v>127</v>
      </c>
    </row>
    <row r="141" spans="2:65" s="13" customFormat="1" ht="11.25">
      <c r="B141" s="154"/>
      <c r="D141" s="144" t="s">
        <v>138</v>
      </c>
      <c r="E141" s="155" t="s">
        <v>1</v>
      </c>
      <c r="F141" s="156" t="s">
        <v>88</v>
      </c>
      <c r="H141" s="157">
        <v>1</v>
      </c>
      <c r="I141" s="158"/>
      <c r="L141" s="154"/>
      <c r="M141" s="159"/>
      <c r="T141" s="160"/>
      <c r="AT141" s="155" t="s">
        <v>138</v>
      </c>
      <c r="AU141" s="155" t="s">
        <v>90</v>
      </c>
      <c r="AV141" s="13" t="s">
        <v>90</v>
      </c>
      <c r="AW141" s="13" t="s">
        <v>36</v>
      </c>
      <c r="AX141" s="13" t="s">
        <v>88</v>
      </c>
      <c r="AY141" s="155" t="s">
        <v>127</v>
      </c>
    </row>
    <row r="142" spans="2:65" s="1" customFormat="1" ht="16.5" customHeight="1">
      <c r="B142" s="31"/>
      <c r="C142" s="131" t="s">
        <v>167</v>
      </c>
      <c r="D142" s="131" t="s">
        <v>129</v>
      </c>
      <c r="E142" s="132" t="s">
        <v>913</v>
      </c>
      <c r="F142" s="133" t="s">
        <v>914</v>
      </c>
      <c r="G142" s="134" t="s">
        <v>895</v>
      </c>
      <c r="H142" s="135">
        <v>1</v>
      </c>
      <c r="I142" s="136"/>
      <c r="J142" s="137">
        <f>ROUND(I142*H142,2)</f>
        <v>0</v>
      </c>
      <c r="K142" s="133" t="s">
        <v>896</v>
      </c>
      <c r="L142" s="31"/>
      <c r="M142" s="138" t="s">
        <v>1</v>
      </c>
      <c r="N142" s="139" t="s">
        <v>45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897</v>
      </c>
      <c r="AT142" s="142" t="s">
        <v>129</v>
      </c>
      <c r="AU142" s="142" t="s">
        <v>90</v>
      </c>
      <c r="AY142" s="16" t="s">
        <v>127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88</v>
      </c>
      <c r="BK142" s="143">
        <f>ROUND(I142*H142,2)</f>
        <v>0</v>
      </c>
      <c r="BL142" s="16" t="s">
        <v>897</v>
      </c>
      <c r="BM142" s="142" t="s">
        <v>915</v>
      </c>
    </row>
    <row r="143" spans="2:65" s="1" customFormat="1" ht="11.25">
      <c r="B143" s="31"/>
      <c r="D143" s="144" t="s">
        <v>136</v>
      </c>
      <c r="F143" s="145" t="s">
        <v>914</v>
      </c>
      <c r="I143" s="146"/>
      <c r="L143" s="31"/>
      <c r="M143" s="147"/>
      <c r="T143" s="55"/>
      <c r="AT143" s="16" t="s">
        <v>136</v>
      </c>
      <c r="AU143" s="16" t="s">
        <v>90</v>
      </c>
    </row>
    <row r="144" spans="2:65" s="1" customFormat="1" ht="19.5">
      <c r="B144" s="31"/>
      <c r="D144" s="144" t="s">
        <v>464</v>
      </c>
      <c r="F144" s="178" t="s">
        <v>916</v>
      </c>
      <c r="I144" s="146"/>
      <c r="L144" s="31"/>
      <c r="M144" s="147"/>
      <c r="T144" s="55"/>
      <c r="AT144" s="16" t="s">
        <v>464</v>
      </c>
      <c r="AU144" s="16" t="s">
        <v>90</v>
      </c>
    </row>
    <row r="145" spans="2:65" s="13" customFormat="1" ht="11.25">
      <c r="B145" s="154"/>
      <c r="D145" s="144" t="s">
        <v>138</v>
      </c>
      <c r="E145" s="155" t="s">
        <v>1</v>
      </c>
      <c r="F145" s="156" t="s">
        <v>88</v>
      </c>
      <c r="H145" s="157">
        <v>1</v>
      </c>
      <c r="I145" s="158"/>
      <c r="L145" s="154"/>
      <c r="M145" s="159"/>
      <c r="T145" s="160"/>
      <c r="AT145" s="155" t="s">
        <v>138</v>
      </c>
      <c r="AU145" s="155" t="s">
        <v>90</v>
      </c>
      <c r="AV145" s="13" t="s">
        <v>90</v>
      </c>
      <c r="AW145" s="13" t="s">
        <v>36</v>
      </c>
      <c r="AX145" s="13" t="s">
        <v>88</v>
      </c>
      <c r="AY145" s="155" t="s">
        <v>127</v>
      </c>
    </row>
    <row r="146" spans="2:65" s="11" customFormat="1" ht="22.9" customHeight="1">
      <c r="B146" s="119"/>
      <c r="D146" s="120" t="s">
        <v>79</v>
      </c>
      <c r="E146" s="129" t="s">
        <v>917</v>
      </c>
      <c r="F146" s="129" t="s">
        <v>918</v>
      </c>
      <c r="I146" s="122"/>
      <c r="J146" s="130">
        <f>BK146</f>
        <v>0</v>
      </c>
      <c r="L146" s="119"/>
      <c r="M146" s="124"/>
      <c r="P146" s="125">
        <f>SUM(P147:P153)</f>
        <v>0</v>
      </c>
      <c r="R146" s="125">
        <f>SUM(R147:R153)</f>
        <v>0</v>
      </c>
      <c r="T146" s="126">
        <f>SUM(T147:T153)</f>
        <v>0</v>
      </c>
      <c r="AR146" s="120" t="s">
        <v>167</v>
      </c>
      <c r="AT146" s="127" t="s">
        <v>79</v>
      </c>
      <c r="AU146" s="127" t="s">
        <v>88</v>
      </c>
      <c r="AY146" s="120" t="s">
        <v>127</v>
      </c>
      <c r="BK146" s="128">
        <f>SUM(BK147:BK153)</f>
        <v>0</v>
      </c>
    </row>
    <row r="147" spans="2:65" s="1" customFormat="1" ht="16.5" customHeight="1">
      <c r="B147" s="31"/>
      <c r="C147" s="131" t="s">
        <v>174</v>
      </c>
      <c r="D147" s="131" t="s">
        <v>129</v>
      </c>
      <c r="E147" s="132" t="s">
        <v>919</v>
      </c>
      <c r="F147" s="133" t="s">
        <v>918</v>
      </c>
      <c r="G147" s="134" t="s">
        <v>895</v>
      </c>
      <c r="H147" s="135">
        <v>1</v>
      </c>
      <c r="I147" s="136"/>
      <c r="J147" s="137">
        <f>ROUND(I147*H147,2)</f>
        <v>0</v>
      </c>
      <c r="K147" s="133" t="s">
        <v>879</v>
      </c>
      <c r="L147" s="31"/>
      <c r="M147" s="138" t="s">
        <v>1</v>
      </c>
      <c r="N147" s="139" t="s">
        <v>45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897</v>
      </c>
      <c r="AT147" s="142" t="s">
        <v>129</v>
      </c>
      <c r="AU147" s="142" t="s">
        <v>90</v>
      </c>
      <c r="AY147" s="16" t="s">
        <v>127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88</v>
      </c>
      <c r="BK147" s="143">
        <f>ROUND(I147*H147,2)</f>
        <v>0</v>
      </c>
      <c r="BL147" s="16" t="s">
        <v>897</v>
      </c>
      <c r="BM147" s="142" t="s">
        <v>920</v>
      </c>
    </row>
    <row r="148" spans="2:65" s="1" customFormat="1" ht="11.25">
      <c r="B148" s="31"/>
      <c r="D148" s="144" t="s">
        <v>136</v>
      </c>
      <c r="F148" s="145" t="s">
        <v>918</v>
      </c>
      <c r="I148" s="146"/>
      <c r="L148" s="31"/>
      <c r="M148" s="147"/>
      <c r="T148" s="55"/>
      <c r="AT148" s="16" t="s">
        <v>136</v>
      </c>
      <c r="AU148" s="16" t="s">
        <v>90</v>
      </c>
    </row>
    <row r="149" spans="2:65" s="12" customFormat="1" ht="11.25">
      <c r="B149" s="148"/>
      <c r="D149" s="144" t="s">
        <v>138</v>
      </c>
      <c r="E149" s="149" t="s">
        <v>1</v>
      </c>
      <c r="F149" s="150" t="s">
        <v>921</v>
      </c>
      <c r="H149" s="149" t="s">
        <v>1</v>
      </c>
      <c r="I149" s="151"/>
      <c r="L149" s="148"/>
      <c r="M149" s="152"/>
      <c r="T149" s="153"/>
      <c r="AT149" s="149" t="s">
        <v>138</v>
      </c>
      <c r="AU149" s="149" t="s">
        <v>90</v>
      </c>
      <c r="AV149" s="12" t="s">
        <v>88</v>
      </c>
      <c r="AW149" s="12" t="s">
        <v>36</v>
      </c>
      <c r="AX149" s="12" t="s">
        <v>80</v>
      </c>
      <c r="AY149" s="149" t="s">
        <v>127</v>
      </c>
    </row>
    <row r="150" spans="2:65" s="13" customFormat="1" ht="11.25">
      <c r="B150" s="154"/>
      <c r="D150" s="144" t="s">
        <v>138</v>
      </c>
      <c r="E150" s="155" t="s">
        <v>1</v>
      </c>
      <c r="F150" s="156" t="s">
        <v>88</v>
      </c>
      <c r="H150" s="157">
        <v>1</v>
      </c>
      <c r="I150" s="158"/>
      <c r="L150" s="154"/>
      <c r="M150" s="159"/>
      <c r="T150" s="160"/>
      <c r="AT150" s="155" t="s">
        <v>138</v>
      </c>
      <c r="AU150" s="155" t="s">
        <v>90</v>
      </c>
      <c r="AV150" s="13" t="s">
        <v>90</v>
      </c>
      <c r="AW150" s="13" t="s">
        <v>36</v>
      </c>
      <c r="AX150" s="13" t="s">
        <v>88</v>
      </c>
      <c r="AY150" s="155" t="s">
        <v>127</v>
      </c>
    </row>
    <row r="151" spans="2:65" s="1" customFormat="1" ht="16.5" customHeight="1">
      <c r="B151" s="31"/>
      <c r="C151" s="131" t="s">
        <v>181</v>
      </c>
      <c r="D151" s="131" t="s">
        <v>129</v>
      </c>
      <c r="E151" s="132" t="s">
        <v>922</v>
      </c>
      <c r="F151" s="133" t="s">
        <v>923</v>
      </c>
      <c r="G151" s="134" t="s">
        <v>895</v>
      </c>
      <c r="H151" s="135">
        <v>1</v>
      </c>
      <c r="I151" s="136"/>
      <c r="J151" s="137">
        <f>ROUND(I151*H151,2)</f>
        <v>0</v>
      </c>
      <c r="K151" s="133" t="s">
        <v>896</v>
      </c>
      <c r="L151" s="31"/>
      <c r="M151" s="138" t="s">
        <v>1</v>
      </c>
      <c r="N151" s="139" t="s">
        <v>45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897</v>
      </c>
      <c r="AT151" s="142" t="s">
        <v>129</v>
      </c>
      <c r="AU151" s="142" t="s">
        <v>90</v>
      </c>
      <c r="AY151" s="16" t="s">
        <v>127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88</v>
      </c>
      <c r="BK151" s="143">
        <f>ROUND(I151*H151,2)</f>
        <v>0</v>
      </c>
      <c r="BL151" s="16" t="s">
        <v>897</v>
      </c>
      <c r="BM151" s="142" t="s">
        <v>924</v>
      </c>
    </row>
    <row r="152" spans="2:65" s="1" customFormat="1" ht="11.25">
      <c r="B152" s="31"/>
      <c r="D152" s="144" t="s">
        <v>136</v>
      </c>
      <c r="F152" s="145" t="s">
        <v>923</v>
      </c>
      <c r="I152" s="146"/>
      <c r="L152" s="31"/>
      <c r="M152" s="147"/>
      <c r="T152" s="55"/>
      <c r="AT152" s="16" t="s">
        <v>136</v>
      </c>
      <c r="AU152" s="16" t="s">
        <v>90</v>
      </c>
    </row>
    <row r="153" spans="2:65" s="13" customFormat="1" ht="11.25">
      <c r="B153" s="154"/>
      <c r="D153" s="144" t="s">
        <v>138</v>
      </c>
      <c r="E153" s="155" t="s">
        <v>1</v>
      </c>
      <c r="F153" s="156" t="s">
        <v>88</v>
      </c>
      <c r="H153" s="157">
        <v>1</v>
      </c>
      <c r="I153" s="158"/>
      <c r="L153" s="154"/>
      <c r="M153" s="159"/>
      <c r="T153" s="160"/>
      <c r="AT153" s="155" t="s">
        <v>138</v>
      </c>
      <c r="AU153" s="155" t="s">
        <v>90</v>
      </c>
      <c r="AV153" s="13" t="s">
        <v>90</v>
      </c>
      <c r="AW153" s="13" t="s">
        <v>36</v>
      </c>
      <c r="AX153" s="13" t="s">
        <v>88</v>
      </c>
      <c r="AY153" s="155" t="s">
        <v>127</v>
      </c>
    </row>
    <row r="154" spans="2:65" s="11" customFormat="1" ht="22.9" customHeight="1">
      <c r="B154" s="119"/>
      <c r="D154" s="120" t="s">
        <v>79</v>
      </c>
      <c r="E154" s="129" t="s">
        <v>925</v>
      </c>
      <c r="F154" s="129" t="s">
        <v>926</v>
      </c>
      <c r="I154" s="122"/>
      <c r="J154" s="130">
        <f>BK154</f>
        <v>0</v>
      </c>
      <c r="L154" s="119"/>
      <c r="M154" s="124"/>
      <c r="P154" s="125">
        <f>SUM(P155:P158)</f>
        <v>0</v>
      </c>
      <c r="R154" s="125">
        <f>SUM(R155:R158)</f>
        <v>0</v>
      </c>
      <c r="T154" s="126">
        <f>SUM(T155:T158)</f>
        <v>0</v>
      </c>
      <c r="AR154" s="120" t="s">
        <v>167</v>
      </c>
      <c r="AT154" s="127" t="s">
        <v>79</v>
      </c>
      <c r="AU154" s="127" t="s">
        <v>88</v>
      </c>
      <c r="AY154" s="120" t="s">
        <v>127</v>
      </c>
      <c r="BK154" s="128">
        <f>SUM(BK155:BK158)</f>
        <v>0</v>
      </c>
    </row>
    <row r="155" spans="2:65" s="1" customFormat="1" ht="16.5" customHeight="1">
      <c r="B155" s="31"/>
      <c r="C155" s="131" t="s">
        <v>189</v>
      </c>
      <c r="D155" s="131" t="s">
        <v>129</v>
      </c>
      <c r="E155" s="132" t="s">
        <v>927</v>
      </c>
      <c r="F155" s="133" t="s">
        <v>928</v>
      </c>
      <c r="G155" s="134" t="s">
        <v>799</v>
      </c>
      <c r="H155" s="135">
        <v>3</v>
      </c>
      <c r="I155" s="136"/>
      <c r="J155" s="137">
        <f>ROUND(I155*H155,2)</f>
        <v>0</v>
      </c>
      <c r="K155" s="133" t="s">
        <v>929</v>
      </c>
      <c r="L155" s="31"/>
      <c r="M155" s="138" t="s">
        <v>1</v>
      </c>
      <c r="N155" s="139" t="s">
        <v>45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897</v>
      </c>
      <c r="AT155" s="142" t="s">
        <v>129</v>
      </c>
      <c r="AU155" s="142" t="s">
        <v>90</v>
      </c>
      <c r="AY155" s="16" t="s">
        <v>127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88</v>
      </c>
      <c r="BK155" s="143">
        <f>ROUND(I155*H155,2)</f>
        <v>0</v>
      </c>
      <c r="BL155" s="16" t="s">
        <v>897</v>
      </c>
      <c r="BM155" s="142" t="s">
        <v>930</v>
      </c>
    </row>
    <row r="156" spans="2:65" s="1" customFormat="1" ht="11.25">
      <c r="B156" s="31"/>
      <c r="D156" s="144" t="s">
        <v>136</v>
      </c>
      <c r="F156" s="145" t="s">
        <v>928</v>
      </c>
      <c r="I156" s="146"/>
      <c r="L156" s="31"/>
      <c r="M156" s="147"/>
      <c r="T156" s="55"/>
      <c r="AT156" s="16" t="s">
        <v>136</v>
      </c>
      <c r="AU156" s="16" t="s">
        <v>90</v>
      </c>
    </row>
    <row r="157" spans="2:65" s="12" customFormat="1" ht="11.25">
      <c r="B157" s="148"/>
      <c r="D157" s="144" t="s">
        <v>138</v>
      </c>
      <c r="E157" s="149" t="s">
        <v>1</v>
      </c>
      <c r="F157" s="150" t="s">
        <v>931</v>
      </c>
      <c r="H157" s="149" t="s">
        <v>1</v>
      </c>
      <c r="I157" s="151"/>
      <c r="L157" s="148"/>
      <c r="M157" s="152"/>
      <c r="T157" s="153"/>
      <c r="AT157" s="149" t="s">
        <v>138</v>
      </c>
      <c r="AU157" s="149" t="s">
        <v>90</v>
      </c>
      <c r="AV157" s="12" t="s">
        <v>88</v>
      </c>
      <c r="AW157" s="12" t="s">
        <v>36</v>
      </c>
      <c r="AX157" s="12" t="s">
        <v>80</v>
      </c>
      <c r="AY157" s="149" t="s">
        <v>127</v>
      </c>
    </row>
    <row r="158" spans="2:65" s="13" customFormat="1" ht="11.25">
      <c r="B158" s="154"/>
      <c r="D158" s="144" t="s">
        <v>138</v>
      </c>
      <c r="E158" s="155" t="s">
        <v>1</v>
      </c>
      <c r="F158" s="156" t="s">
        <v>152</v>
      </c>
      <c r="H158" s="157">
        <v>3</v>
      </c>
      <c r="I158" s="158"/>
      <c r="L158" s="154"/>
      <c r="M158" s="159"/>
      <c r="T158" s="160"/>
      <c r="AT158" s="155" t="s">
        <v>138</v>
      </c>
      <c r="AU158" s="155" t="s">
        <v>90</v>
      </c>
      <c r="AV158" s="13" t="s">
        <v>90</v>
      </c>
      <c r="AW158" s="13" t="s">
        <v>36</v>
      </c>
      <c r="AX158" s="13" t="s">
        <v>88</v>
      </c>
      <c r="AY158" s="155" t="s">
        <v>127</v>
      </c>
    </row>
    <row r="159" spans="2:65" s="11" customFormat="1" ht="22.9" customHeight="1">
      <c r="B159" s="119"/>
      <c r="D159" s="120" t="s">
        <v>79</v>
      </c>
      <c r="E159" s="129" t="s">
        <v>932</v>
      </c>
      <c r="F159" s="129" t="s">
        <v>933</v>
      </c>
      <c r="I159" s="122"/>
      <c r="J159" s="130">
        <f>BK159</f>
        <v>0</v>
      </c>
      <c r="L159" s="119"/>
      <c r="M159" s="124"/>
      <c r="P159" s="125">
        <f>SUM(P160:P164)</f>
        <v>0</v>
      </c>
      <c r="R159" s="125">
        <f>SUM(R160:R164)</f>
        <v>0</v>
      </c>
      <c r="T159" s="126">
        <f>SUM(T160:T164)</f>
        <v>0</v>
      </c>
      <c r="AR159" s="120" t="s">
        <v>167</v>
      </c>
      <c r="AT159" s="127" t="s">
        <v>79</v>
      </c>
      <c r="AU159" s="127" t="s">
        <v>88</v>
      </c>
      <c r="AY159" s="120" t="s">
        <v>127</v>
      </c>
      <c r="BK159" s="128">
        <f>SUM(BK160:BK164)</f>
        <v>0</v>
      </c>
    </row>
    <row r="160" spans="2:65" s="1" customFormat="1" ht="16.5" customHeight="1">
      <c r="B160" s="31"/>
      <c r="C160" s="131" t="s">
        <v>197</v>
      </c>
      <c r="D160" s="131" t="s">
        <v>129</v>
      </c>
      <c r="E160" s="132" t="s">
        <v>934</v>
      </c>
      <c r="F160" s="133" t="s">
        <v>935</v>
      </c>
      <c r="G160" s="134" t="s">
        <v>132</v>
      </c>
      <c r="H160" s="135">
        <v>18000</v>
      </c>
      <c r="I160" s="136"/>
      <c r="J160" s="137">
        <f>ROUND(I160*H160,2)</f>
        <v>0</v>
      </c>
      <c r="K160" s="133" t="s">
        <v>1</v>
      </c>
      <c r="L160" s="31"/>
      <c r="M160" s="138" t="s">
        <v>1</v>
      </c>
      <c r="N160" s="139" t="s">
        <v>45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134</v>
      </c>
      <c r="AT160" s="142" t="s">
        <v>129</v>
      </c>
      <c r="AU160" s="142" t="s">
        <v>90</v>
      </c>
      <c r="AY160" s="16" t="s">
        <v>127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88</v>
      </c>
      <c r="BK160" s="143">
        <f>ROUND(I160*H160,2)</f>
        <v>0</v>
      </c>
      <c r="BL160" s="16" t="s">
        <v>134</v>
      </c>
      <c r="BM160" s="142" t="s">
        <v>936</v>
      </c>
    </row>
    <row r="161" spans="2:65" s="1" customFormat="1" ht="11.25">
      <c r="B161" s="31"/>
      <c r="D161" s="144" t="s">
        <v>136</v>
      </c>
      <c r="F161" s="145" t="s">
        <v>935</v>
      </c>
      <c r="I161" s="146"/>
      <c r="L161" s="31"/>
      <c r="M161" s="147"/>
      <c r="T161" s="55"/>
      <c r="AT161" s="16" t="s">
        <v>136</v>
      </c>
      <c r="AU161" s="16" t="s">
        <v>90</v>
      </c>
    </row>
    <row r="162" spans="2:65" s="12" customFormat="1" ht="11.25">
      <c r="B162" s="148"/>
      <c r="D162" s="144" t="s">
        <v>138</v>
      </c>
      <c r="E162" s="149" t="s">
        <v>1</v>
      </c>
      <c r="F162" s="150" t="s">
        <v>937</v>
      </c>
      <c r="H162" s="149" t="s">
        <v>1</v>
      </c>
      <c r="I162" s="151"/>
      <c r="L162" s="148"/>
      <c r="M162" s="152"/>
      <c r="T162" s="153"/>
      <c r="AT162" s="149" t="s">
        <v>138</v>
      </c>
      <c r="AU162" s="149" t="s">
        <v>90</v>
      </c>
      <c r="AV162" s="12" t="s">
        <v>88</v>
      </c>
      <c r="AW162" s="12" t="s">
        <v>36</v>
      </c>
      <c r="AX162" s="12" t="s">
        <v>80</v>
      </c>
      <c r="AY162" s="149" t="s">
        <v>127</v>
      </c>
    </row>
    <row r="163" spans="2:65" s="12" customFormat="1" ht="11.25">
      <c r="B163" s="148"/>
      <c r="D163" s="144" t="s">
        <v>138</v>
      </c>
      <c r="E163" s="149" t="s">
        <v>1</v>
      </c>
      <c r="F163" s="150" t="s">
        <v>938</v>
      </c>
      <c r="H163" s="149" t="s">
        <v>1</v>
      </c>
      <c r="I163" s="151"/>
      <c r="L163" s="148"/>
      <c r="M163" s="152"/>
      <c r="T163" s="153"/>
      <c r="AT163" s="149" t="s">
        <v>138</v>
      </c>
      <c r="AU163" s="149" t="s">
        <v>90</v>
      </c>
      <c r="AV163" s="12" t="s">
        <v>88</v>
      </c>
      <c r="AW163" s="12" t="s">
        <v>36</v>
      </c>
      <c r="AX163" s="12" t="s">
        <v>80</v>
      </c>
      <c r="AY163" s="149" t="s">
        <v>127</v>
      </c>
    </row>
    <row r="164" spans="2:65" s="13" customFormat="1" ht="11.25">
      <c r="B164" s="154"/>
      <c r="D164" s="144" t="s">
        <v>138</v>
      </c>
      <c r="E164" s="155" t="s">
        <v>1</v>
      </c>
      <c r="F164" s="156" t="s">
        <v>939</v>
      </c>
      <c r="H164" s="157">
        <v>18000</v>
      </c>
      <c r="I164" s="158"/>
      <c r="L164" s="154"/>
      <c r="M164" s="159"/>
      <c r="T164" s="160"/>
      <c r="AT164" s="155" t="s">
        <v>138</v>
      </c>
      <c r="AU164" s="155" t="s">
        <v>90</v>
      </c>
      <c r="AV164" s="13" t="s">
        <v>90</v>
      </c>
      <c r="AW164" s="13" t="s">
        <v>36</v>
      </c>
      <c r="AX164" s="13" t="s">
        <v>88</v>
      </c>
      <c r="AY164" s="155" t="s">
        <v>127</v>
      </c>
    </row>
    <row r="165" spans="2:65" s="11" customFormat="1" ht="22.9" customHeight="1">
      <c r="B165" s="119"/>
      <c r="D165" s="120" t="s">
        <v>79</v>
      </c>
      <c r="E165" s="129" t="s">
        <v>940</v>
      </c>
      <c r="F165" s="129" t="s">
        <v>941</v>
      </c>
      <c r="I165" s="122"/>
      <c r="J165" s="130">
        <f>BK165</f>
        <v>0</v>
      </c>
      <c r="L165" s="119"/>
      <c r="M165" s="124"/>
      <c r="P165" s="125">
        <f>SUM(P166:P169)</f>
        <v>0</v>
      </c>
      <c r="R165" s="125">
        <f>SUM(R166:R169)</f>
        <v>0</v>
      </c>
      <c r="T165" s="126">
        <f>SUM(T166:T169)</f>
        <v>0</v>
      </c>
      <c r="AR165" s="120" t="s">
        <v>167</v>
      </c>
      <c r="AT165" s="127" t="s">
        <v>79</v>
      </c>
      <c r="AU165" s="127" t="s">
        <v>88</v>
      </c>
      <c r="AY165" s="120" t="s">
        <v>127</v>
      </c>
      <c r="BK165" s="128">
        <f>SUM(BK166:BK169)</f>
        <v>0</v>
      </c>
    </row>
    <row r="166" spans="2:65" s="1" customFormat="1" ht="16.5" customHeight="1">
      <c r="B166" s="31"/>
      <c r="C166" s="131" t="s">
        <v>203</v>
      </c>
      <c r="D166" s="131" t="s">
        <v>129</v>
      </c>
      <c r="E166" s="132" t="s">
        <v>942</v>
      </c>
      <c r="F166" s="133" t="s">
        <v>943</v>
      </c>
      <c r="G166" s="134" t="s">
        <v>895</v>
      </c>
      <c r="H166" s="135">
        <v>1</v>
      </c>
      <c r="I166" s="136"/>
      <c r="J166" s="137">
        <f>ROUND(I166*H166,2)</f>
        <v>0</v>
      </c>
      <c r="K166" s="133" t="s">
        <v>896</v>
      </c>
      <c r="L166" s="31"/>
      <c r="M166" s="138" t="s">
        <v>1</v>
      </c>
      <c r="N166" s="139" t="s">
        <v>45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897</v>
      </c>
      <c r="AT166" s="142" t="s">
        <v>129</v>
      </c>
      <c r="AU166" s="142" t="s">
        <v>90</v>
      </c>
      <c r="AY166" s="16" t="s">
        <v>127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88</v>
      </c>
      <c r="BK166" s="143">
        <f>ROUND(I166*H166,2)</f>
        <v>0</v>
      </c>
      <c r="BL166" s="16" t="s">
        <v>897</v>
      </c>
      <c r="BM166" s="142" t="s">
        <v>944</v>
      </c>
    </row>
    <row r="167" spans="2:65" s="1" customFormat="1" ht="11.25">
      <c r="B167" s="31"/>
      <c r="D167" s="144" t="s">
        <v>136</v>
      </c>
      <c r="F167" s="145" t="s">
        <v>943</v>
      </c>
      <c r="I167" s="146"/>
      <c r="L167" s="31"/>
      <c r="M167" s="147"/>
      <c r="T167" s="55"/>
      <c r="AT167" s="16" t="s">
        <v>136</v>
      </c>
      <c r="AU167" s="16" t="s">
        <v>90</v>
      </c>
    </row>
    <row r="168" spans="2:65" s="1" customFormat="1" ht="16.5" customHeight="1">
      <c r="B168" s="31"/>
      <c r="C168" s="131" t="s">
        <v>209</v>
      </c>
      <c r="D168" s="131" t="s">
        <v>129</v>
      </c>
      <c r="E168" s="132" t="s">
        <v>945</v>
      </c>
      <c r="F168" s="133" t="s">
        <v>946</v>
      </c>
      <c r="G168" s="134" t="s">
        <v>895</v>
      </c>
      <c r="H168" s="135">
        <v>1</v>
      </c>
      <c r="I168" s="136"/>
      <c r="J168" s="137">
        <f>ROUND(I168*H168,2)</f>
        <v>0</v>
      </c>
      <c r="K168" s="133" t="s">
        <v>896</v>
      </c>
      <c r="L168" s="31"/>
      <c r="M168" s="138" t="s">
        <v>1</v>
      </c>
      <c r="N168" s="139" t="s">
        <v>45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897</v>
      </c>
      <c r="AT168" s="142" t="s">
        <v>129</v>
      </c>
      <c r="AU168" s="142" t="s">
        <v>90</v>
      </c>
      <c r="AY168" s="16" t="s">
        <v>127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88</v>
      </c>
      <c r="BK168" s="143">
        <f>ROUND(I168*H168,2)</f>
        <v>0</v>
      </c>
      <c r="BL168" s="16" t="s">
        <v>897</v>
      </c>
      <c r="BM168" s="142" t="s">
        <v>947</v>
      </c>
    </row>
    <row r="169" spans="2:65" s="1" customFormat="1" ht="11.25">
      <c r="B169" s="31"/>
      <c r="D169" s="144" t="s">
        <v>136</v>
      </c>
      <c r="F169" s="145" t="s">
        <v>946</v>
      </c>
      <c r="I169" s="146"/>
      <c r="L169" s="31"/>
      <c r="M169" s="179"/>
      <c r="N169" s="180"/>
      <c r="O169" s="180"/>
      <c r="P169" s="180"/>
      <c r="Q169" s="180"/>
      <c r="R169" s="180"/>
      <c r="S169" s="180"/>
      <c r="T169" s="181"/>
      <c r="AT169" s="16" t="s">
        <v>136</v>
      </c>
      <c r="AU169" s="16" t="s">
        <v>90</v>
      </c>
    </row>
    <row r="170" spans="2:65" s="1" customFormat="1" ht="6.95" customHeight="1">
      <c r="B170" s="43"/>
      <c r="C170" s="44"/>
      <c r="D170" s="44"/>
      <c r="E170" s="44"/>
      <c r="F170" s="44"/>
      <c r="G170" s="44"/>
      <c r="H170" s="44"/>
      <c r="I170" s="44"/>
      <c r="J170" s="44"/>
      <c r="K170" s="44"/>
      <c r="L170" s="31"/>
    </row>
  </sheetData>
  <sheetProtection algorithmName="SHA-512" hashValue="PRTqPWNrdPi7yNhHOZUfXMKG4rN7ZFuVpEOrPl0C4L75HwVMTtvBT1Os4fQmrAhYKEs0Gky3mObu8HxexHfqkg==" saltValue="Y5WsYh/NfaB3kFZbuJ5gMzHq0wGMA7yfBIpa0zpGMu0+BgZzB/ncjRQ6QiLrlJz12+Q4M3Qi8b5BjvwZqTPkGg==" spinCount="100000" sheet="1" objects="1" scenarios="1" formatColumns="0" formatRows="0" autoFilter="0"/>
  <autoFilter ref="C121:K169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860-01 - IO 01 - Vodovodn...</vt:lpstr>
      <vt:lpstr>860-10 - VON 01 - Vedlejš...</vt:lpstr>
      <vt:lpstr>'860-01 - IO 01 - Vodovodn...'!Názvy_tisku</vt:lpstr>
      <vt:lpstr>'860-10 - VON 01 - Vedlejš...'!Názvy_tisku</vt:lpstr>
      <vt:lpstr>'Rekapitulace stavby'!Názvy_tisku</vt:lpstr>
      <vt:lpstr>'860-01 - IO 01 - Vodovodn...'!Oblast_tisku</vt:lpstr>
      <vt:lpstr>'860-10 -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Ladislav Konvalina</cp:lastModifiedBy>
  <dcterms:created xsi:type="dcterms:W3CDTF">2025-08-01T09:19:52Z</dcterms:created>
  <dcterms:modified xsi:type="dcterms:W3CDTF">2025-08-01T09:20:43Z</dcterms:modified>
</cp:coreProperties>
</file>